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2555" activeTab="1"/>
  </bookViews>
  <sheets>
    <sheet name="세입결산서" sheetId="1" r:id="rId1"/>
    <sheet name="세출결산서" sheetId="2" r:id="rId2"/>
  </sheets>
  <definedNames>
    <definedName name="_xlnm.Print_Area" localSheetId="0">세입결산서!$A$1:$H$71</definedName>
    <definedName name="_xlnm.Print_Area" localSheetId="1">세출결산서!$A$1:$H$159</definedName>
    <definedName name="_xlnm.Print_Titles" localSheetId="0">세입결산서!$4:$5</definedName>
    <definedName name="_xlnm.Print_Titles" localSheetId="1">세출결산서!$4:$5</definedName>
  </definedNames>
  <calcPr calcId="144525" fullCalcOnLoad="1"/>
</workbook>
</file>

<file path=xl/calcChain.xml><?xml version="1.0" encoding="utf-8"?>
<calcChain xmlns="http://schemas.openxmlformats.org/spreadsheetml/2006/main">
  <c r="G151" i="2" l="1"/>
  <c r="G154" i="2" s="1"/>
  <c r="F151" i="2"/>
  <c r="F154" i="2" s="1"/>
  <c r="E151" i="2"/>
  <c r="E154" i="2" s="1"/>
  <c r="G150" i="2"/>
  <c r="G153" i="2" s="1"/>
  <c r="G155" i="2" s="1"/>
  <c r="F150" i="2"/>
  <c r="F153" i="2" s="1"/>
  <c r="F155" i="2" s="1"/>
  <c r="E150" i="2"/>
  <c r="E153" i="2" s="1"/>
  <c r="G149" i="2"/>
  <c r="F149" i="2"/>
  <c r="E149" i="2"/>
  <c r="E152" i="2" s="1"/>
  <c r="H148" i="2"/>
  <c r="H149" i="2" s="1"/>
  <c r="H147" i="2"/>
  <c r="G146" i="2"/>
  <c r="G152" i="2" s="1"/>
  <c r="F146" i="2"/>
  <c r="E146" i="2"/>
  <c r="H145" i="2"/>
  <c r="H151" i="2" s="1"/>
  <c r="H154" i="2" s="1"/>
  <c r="H144" i="2"/>
  <c r="H150" i="2" s="1"/>
  <c r="G139" i="2"/>
  <c r="G142" i="2" s="1"/>
  <c r="F139" i="2"/>
  <c r="F142" i="2" s="1"/>
  <c r="E139" i="2"/>
  <c r="H139" i="2" s="1"/>
  <c r="H142" i="2" s="1"/>
  <c r="G138" i="2"/>
  <c r="G141" i="2" s="1"/>
  <c r="G143" i="2" s="1"/>
  <c r="F138" i="2"/>
  <c r="F141" i="2" s="1"/>
  <c r="F143" i="2" s="1"/>
  <c r="E138" i="2"/>
  <c r="H138" i="2" s="1"/>
  <c r="G137" i="2"/>
  <c r="F137" i="2"/>
  <c r="E137" i="2"/>
  <c r="H136" i="2"/>
  <c r="H137" i="2" s="1"/>
  <c r="H135" i="2"/>
  <c r="G130" i="2"/>
  <c r="E130" i="2"/>
  <c r="G129" i="2"/>
  <c r="F129" i="2"/>
  <c r="E129" i="2"/>
  <c r="G128" i="2"/>
  <c r="F128" i="2"/>
  <c r="E128" i="2"/>
  <c r="H127" i="2"/>
  <c r="H126" i="2"/>
  <c r="H128" i="2" s="1"/>
  <c r="G125" i="2"/>
  <c r="F125" i="2"/>
  <c r="E125" i="2"/>
  <c r="H124" i="2"/>
  <c r="H125" i="2" s="1"/>
  <c r="H123" i="2"/>
  <c r="G122" i="2"/>
  <c r="E122" i="2"/>
  <c r="F121" i="2"/>
  <c r="F130" i="2" s="1"/>
  <c r="H120" i="2"/>
  <c r="F120" i="2"/>
  <c r="G119" i="2"/>
  <c r="G131" i="2" s="1"/>
  <c r="F119" i="2"/>
  <c r="E119" i="2"/>
  <c r="E131" i="2" s="1"/>
  <c r="H118" i="2"/>
  <c r="H117" i="2"/>
  <c r="H129" i="2" s="1"/>
  <c r="G115" i="2"/>
  <c r="F115" i="2"/>
  <c r="E115" i="2"/>
  <c r="G114" i="2"/>
  <c r="F114" i="2"/>
  <c r="E114" i="2"/>
  <c r="G113" i="2"/>
  <c r="H112" i="2"/>
  <c r="H111" i="2"/>
  <c r="H113" i="2" s="1"/>
  <c r="G110" i="2"/>
  <c r="F110" i="2"/>
  <c r="E110" i="2"/>
  <c r="H109" i="2"/>
  <c r="H110" i="2" s="1"/>
  <c r="H108" i="2"/>
  <c r="G107" i="2"/>
  <c r="F107" i="2"/>
  <c r="E107" i="2"/>
  <c r="H106" i="2"/>
  <c r="H105" i="2"/>
  <c r="H107" i="2" s="1"/>
  <c r="G104" i="2"/>
  <c r="F104" i="2"/>
  <c r="E104" i="2"/>
  <c r="H103" i="2"/>
  <c r="H104" i="2" s="1"/>
  <c r="H102" i="2"/>
  <c r="G101" i="2"/>
  <c r="F101" i="2"/>
  <c r="E101" i="2"/>
  <c r="H100" i="2"/>
  <c r="H99" i="2"/>
  <c r="H114" i="2" s="1"/>
  <c r="G98" i="2"/>
  <c r="G116" i="2" s="1"/>
  <c r="F98" i="2"/>
  <c r="F116" i="2" s="1"/>
  <c r="E98" i="2"/>
  <c r="E116" i="2" s="1"/>
  <c r="H97" i="2"/>
  <c r="H115" i="2" s="1"/>
  <c r="H96" i="2"/>
  <c r="G94" i="2"/>
  <c r="G133" i="2" s="1"/>
  <c r="F94" i="2"/>
  <c r="F133" i="2" s="1"/>
  <c r="E94" i="2"/>
  <c r="E133" i="2" s="1"/>
  <c r="G93" i="2"/>
  <c r="G132" i="2" s="1"/>
  <c r="F93" i="2"/>
  <c r="F132" i="2" s="1"/>
  <c r="E93" i="2"/>
  <c r="E132" i="2" s="1"/>
  <c r="G92" i="2"/>
  <c r="F92" i="2"/>
  <c r="E92" i="2"/>
  <c r="H91" i="2"/>
  <c r="H90" i="2"/>
  <c r="H92" i="2" s="1"/>
  <c r="G89" i="2"/>
  <c r="F89" i="2"/>
  <c r="E89" i="2"/>
  <c r="H88" i="2"/>
  <c r="H89" i="2" s="1"/>
  <c r="H87" i="2"/>
  <c r="G86" i="2"/>
  <c r="F86" i="2"/>
  <c r="E86" i="2"/>
  <c r="H85" i="2"/>
  <c r="H84" i="2"/>
  <c r="H86" i="2" s="1"/>
  <c r="G83" i="2"/>
  <c r="F83" i="2"/>
  <c r="E83" i="2"/>
  <c r="H82" i="2"/>
  <c r="H83" i="2" s="1"/>
  <c r="H81" i="2"/>
  <c r="G80" i="2"/>
  <c r="F80" i="2"/>
  <c r="E80" i="2"/>
  <c r="H79" i="2"/>
  <c r="H78" i="2"/>
  <c r="H80" i="2" s="1"/>
  <c r="G77" i="2"/>
  <c r="F77" i="2"/>
  <c r="E77" i="2"/>
  <c r="H76" i="2"/>
  <c r="H77" i="2" s="1"/>
  <c r="H75" i="2"/>
  <c r="G74" i="2"/>
  <c r="G95" i="2" s="1"/>
  <c r="F74" i="2"/>
  <c r="F95" i="2" s="1"/>
  <c r="E74" i="2"/>
  <c r="E95" i="2" s="1"/>
  <c r="H73" i="2"/>
  <c r="H94" i="2" s="1"/>
  <c r="H72" i="2"/>
  <c r="H93" i="2" s="1"/>
  <c r="E69" i="2"/>
  <c r="G67" i="2"/>
  <c r="G70" i="2" s="1"/>
  <c r="F67" i="2"/>
  <c r="F70" i="2" s="1"/>
  <c r="E67" i="2"/>
  <c r="E70" i="2" s="1"/>
  <c r="G66" i="2"/>
  <c r="G69" i="2" s="1"/>
  <c r="F66" i="2"/>
  <c r="F69" i="2" s="1"/>
  <c r="E66" i="2"/>
  <c r="G65" i="2"/>
  <c r="F65" i="2"/>
  <c r="E65" i="2"/>
  <c r="H64" i="2"/>
  <c r="H65" i="2" s="1"/>
  <c r="H63" i="2"/>
  <c r="G62" i="2"/>
  <c r="F62" i="2"/>
  <c r="E62" i="2"/>
  <c r="H61" i="2"/>
  <c r="H60" i="2"/>
  <c r="H66" i="2" s="1"/>
  <c r="H69" i="2" s="1"/>
  <c r="G59" i="2"/>
  <c r="G68" i="2" s="1"/>
  <c r="G71" i="2" s="1"/>
  <c r="F59" i="2"/>
  <c r="F68" i="2" s="1"/>
  <c r="F71" i="2" s="1"/>
  <c r="E59" i="2"/>
  <c r="E68" i="2" s="1"/>
  <c r="E71" i="2" s="1"/>
  <c r="H58" i="2"/>
  <c r="H67" i="2" s="1"/>
  <c r="H70" i="2" s="1"/>
  <c r="H57" i="2"/>
  <c r="G52" i="2"/>
  <c r="F52" i="2"/>
  <c r="E52" i="2"/>
  <c r="G51" i="2"/>
  <c r="F51" i="2"/>
  <c r="E51" i="2"/>
  <c r="G50" i="2"/>
  <c r="F50" i="2"/>
  <c r="E50" i="2"/>
  <c r="H49" i="2"/>
  <c r="H48" i="2"/>
  <c r="H50" i="2" s="1"/>
  <c r="G47" i="2"/>
  <c r="F47" i="2"/>
  <c r="E47" i="2"/>
  <c r="H46" i="2"/>
  <c r="H47" i="2" s="1"/>
  <c r="H45" i="2"/>
  <c r="G44" i="2"/>
  <c r="F44" i="2"/>
  <c r="E44" i="2"/>
  <c r="H43" i="2"/>
  <c r="H42" i="2"/>
  <c r="H44" i="2" s="1"/>
  <c r="G41" i="2"/>
  <c r="F41" i="2"/>
  <c r="E41" i="2"/>
  <c r="H40" i="2"/>
  <c r="H41" i="2" s="1"/>
  <c r="H39" i="2"/>
  <c r="G38" i="2"/>
  <c r="G53" i="2" s="1"/>
  <c r="F38" i="2"/>
  <c r="E38" i="2"/>
  <c r="H37" i="2"/>
  <c r="H52" i="2" s="1"/>
  <c r="H36" i="2"/>
  <c r="H38" i="2" s="1"/>
  <c r="G35" i="2"/>
  <c r="F35" i="2"/>
  <c r="F53" i="2" s="1"/>
  <c r="E35" i="2"/>
  <c r="E53" i="2" s="1"/>
  <c r="H34" i="2"/>
  <c r="H35" i="2" s="1"/>
  <c r="H53" i="2" s="1"/>
  <c r="H33" i="2"/>
  <c r="G31" i="2"/>
  <c r="G55" i="2" s="1"/>
  <c r="F31" i="2"/>
  <c r="E31" i="2"/>
  <c r="G30" i="2"/>
  <c r="G54" i="2" s="1"/>
  <c r="F30" i="2"/>
  <c r="E30" i="2"/>
  <c r="G29" i="2"/>
  <c r="G32" i="2" s="1"/>
  <c r="F29" i="2"/>
  <c r="F32" i="2" s="1"/>
  <c r="E29" i="2"/>
  <c r="E32" i="2" s="1"/>
  <c r="H28" i="2"/>
  <c r="H31" i="2" s="1"/>
  <c r="H27" i="2"/>
  <c r="H29" i="2" s="1"/>
  <c r="H32" i="2" s="1"/>
  <c r="G25" i="2"/>
  <c r="F25" i="2"/>
  <c r="F55" i="2" s="1"/>
  <c r="E25" i="2"/>
  <c r="E55" i="2" s="1"/>
  <c r="G24" i="2"/>
  <c r="F24" i="2"/>
  <c r="F54" i="2" s="1"/>
  <c r="F156" i="2" s="1"/>
  <c r="E24" i="2"/>
  <c r="E54" i="2" s="1"/>
  <c r="G23" i="2"/>
  <c r="F23" i="2"/>
  <c r="E23" i="2"/>
  <c r="H22" i="2"/>
  <c r="H23" i="2" s="1"/>
  <c r="H21" i="2"/>
  <c r="G20" i="2"/>
  <c r="F20" i="2"/>
  <c r="E20" i="2"/>
  <c r="H19" i="2"/>
  <c r="H18" i="2"/>
  <c r="H20" i="2" s="1"/>
  <c r="G17" i="2"/>
  <c r="F17" i="2"/>
  <c r="E17" i="2"/>
  <c r="H17" i="2" s="1"/>
  <c r="H16" i="2"/>
  <c r="H15" i="2"/>
  <c r="G14" i="2"/>
  <c r="F14" i="2"/>
  <c r="E14" i="2"/>
  <c r="H13" i="2"/>
  <c r="H12" i="2"/>
  <c r="H14" i="2" s="1"/>
  <c r="G11" i="2"/>
  <c r="F11" i="2"/>
  <c r="F26" i="2" s="1"/>
  <c r="F56" i="2" s="1"/>
  <c r="E11" i="2"/>
  <c r="E26" i="2" s="1"/>
  <c r="E56" i="2" s="1"/>
  <c r="H10" i="2"/>
  <c r="H11" i="2" s="1"/>
  <c r="H9" i="2"/>
  <c r="G8" i="2"/>
  <c r="H8" i="2" s="1"/>
  <c r="H26" i="2" s="1"/>
  <c r="H56" i="2" s="1"/>
  <c r="F8" i="2"/>
  <c r="E8" i="2"/>
  <c r="H7" i="2"/>
  <c r="H25" i="2" s="1"/>
  <c r="H55" i="2" s="1"/>
  <c r="H6" i="2"/>
  <c r="H24" i="2" s="1"/>
  <c r="G64" i="1"/>
  <c r="G67" i="1" s="1"/>
  <c r="F64" i="1"/>
  <c r="F67" i="1" s="1"/>
  <c r="E64" i="1"/>
  <c r="E67" i="1" s="1"/>
  <c r="G63" i="1"/>
  <c r="G66" i="1" s="1"/>
  <c r="F63" i="1"/>
  <c r="F66" i="1" s="1"/>
  <c r="E63" i="1"/>
  <c r="E66" i="1" s="1"/>
  <c r="G62" i="1"/>
  <c r="G65" i="1" s="1"/>
  <c r="F62" i="1"/>
  <c r="E62" i="1"/>
  <c r="H61" i="1"/>
  <c r="H60" i="1"/>
  <c r="H62" i="1" s="1"/>
  <c r="G59" i="1"/>
  <c r="F59" i="1"/>
  <c r="F65" i="1" s="1"/>
  <c r="F68" i="1" s="1"/>
  <c r="E59" i="1"/>
  <c r="E65" i="1" s="1"/>
  <c r="E68" i="1" s="1"/>
  <c r="H58" i="1"/>
  <c r="H64" i="1" s="1"/>
  <c r="H67" i="1" s="1"/>
  <c r="H57" i="1"/>
  <c r="H63" i="1" s="1"/>
  <c r="H66" i="1" s="1"/>
  <c r="G55" i="1"/>
  <c r="G56" i="1" s="1"/>
  <c r="E55" i="1"/>
  <c r="E56" i="1" s="1"/>
  <c r="G54" i="1"/>
  <c r="E54" i="1"/>
  <c r="G53" i="1"/>
  <c r="G52" i="1"/>
  <c r="F52" i="1"/>
  <c r="F55" i="1" s="1"/>
  <c r="E52" i="1"/>
  <c r="G51" i="1"/>
  <c r="F51" i="1"/>
  <c r="F54" i="1" s="1"/>
  <c r="H54" i="1" s="1"/>
  <c r="E51" i="1"/>
  <c r="G50" i="1"/>
  <c r="F50" i="1"/>
  <c r="H49" i="1"/>
  <c r="H48" i="1"/>
  <c r="H50" i="1" s="1"/>
  <c r="G47" i="1"/>
  <c r="F47" i="1"/>
  <c r="H46" i="1"/>
  <c r="H45" i="1"/>
  <c r="H47" i="1" s="1"/>
  <c r="G44" i="1"/>
  <c r="F44" i="1"/>
  <c r="H43" i="1"/>
  <c r="H42" i="1"/>
  <c r="H44" i="1" s="1"/>
  <c r="G39" i="1"/>
  <c r="G38" i="1"/>
  <c r="F38" i="1"/>
  <c r="H38" i="1" s="1"/>
  <c r="G37" i="1"/>
  <c r="G40" i="1" s="1"/>
  <c r="G41" i="1" s="1"/>
  <c r="F37" i="1"/>
  <c r="H37" i="1" s="1"/>
  <c r="H36" i="1"/>
  <c r="G36" i="1"/>
  <c r="F36" i="1"/>
  <c r="F39" i="1" s="1"/>
  <c r="G35" i="1"/>
  <c r="H35" i="1" s="1"/>
  <c r="F35" i="1"/>
  <c r="H34" i="1"/>
  <c r="H33" i="1"/>
  <c r="F29" i="1"/>
  <c r="F32" i="1" s="1"/>
  <c r="E29" i="1"/>
  <c r="E32" i="1" s="1"/>
  <c r="H28" i="1"/>
  <c r="G28" i="1"/>
  <c r="G31" i="1" s="1"/>
  <c r="F28" i="1"/>
  <c r="F31" i="1" s="1"/>
  <c r="E28" i="1"/>
  <c r="E31" i="1" s="1"/>
  <c r="H31" i="1" s="1"/>
  <c r="G27" i="1"/>
  <c r="G30" i="1" s="1"/>
  <c r="G69" i="1" s="1"/>
  <c r="F27" i="1"/>
  <c r="F30" i="1" s="1"/>
  <c r="E27" i="1"/>
  <c r="E30" i="1" s="1"/>
  <c r="H26" i="1"/>
  <c r="G26" i="1"/>
  <c r="E26" i="1"/>
  <c r="H25" i="1"/>
  <c r="H24" i="1"/>
  <c r="G23" i="1"/>
  <c r="G29" i="1" s="1"/>
  <c r="G32" i="1" s="1"/>
  <c r="H22" i="1"/>
  <c r="H21" i="1"/>
  <c r="H23" i="1" s="1"/>
  <c r="H29" i="1" s="1"/>
  <c r="H32" i="1" s="1"/>
  <c r="G19" i="1"/>
  <c r="F19" i="1"/>
  <c r="E19" i="1"/>
  <c r="G18" i="1"/>
  <c r="F18" i="1"/>
  <c r="E18" i="1"/>
  <c r="E69" i="1" s="1"/>
  <c r="G17" i="1"/>
  <c r="G20" i="1" s="1"/>
  <c r="F17" i="1"/>
  <c r="F20" i="1" s="1"/>
  <c r="E17" i="1"/>
  <c r="H17" i="1" s="1"/>
  <c r="H20" i="1" s="1"/>
  <c r="F16" i="1"/>
  <c r="E16" i="1"/>
  <c r="H16" i="1" s="1"/>
  <c r="H19" i="1" s="1"/>
  <c r="H15" i="1"/>
  <c r="H18" i="1" s="1"/>
  <c r="F15" i="1"/>
  <c r="E15" i="1"/>
  <c r="G14" i="1"/>
  <c r="F14" i="1"/>
  <c r="H13" i="1"/>
  <c r="H12" i="1"/>
  <c r="H14" i="1" s="1"/>
  <c r="H11" i="1"/>
  <c r="E11" i="1"/>
  <c r="H10" i="1"/>
  <c r="H9" i="1"/>
  <c r="H8" i="1"/>
  <c r="E8" i="1"/>
  <c r="H7" i="1"/>
  <c r="H6" i="1"/>
  <c r="H153" i="2" l="1"/>
  <c r="H155" i="2" s="1"/>
  <c r="H152" i="2"/>
  <c r="H132" i="2"/>
  <c r="G134" i="2"/>
  <c r="F157" i="2"/>
  <c r="F158" i="2" s="1"/>
  <c r="G157" i="2"/>
  <c r="H141" i="2"/>
  <c r="H143" i="2" s="1"/>
  <c r="H140" i="2"/>
  <c r="E155" i="2"/>
  <c r="G156" i="2"/>
  <c r="E134" i="2"/>
  <c r="F131" i="2"/>
  <c r="F134" i="2" s="1"/>
  <c r="E140" i="2"/>
  <c r="E141" i="2"/>
  <c r="E142" i="2"/>
  <c r="E157" i="2" s="1"/>
  <c r="H30" i="2"/>
  <c r="H54" i="2" s="1"/>
  <c r="H156" i="2" s="1"/>
  <c r="H51" i="2"/>
  <c r="H62" i="2"/>
  <c r="H74" i="2"/>
  <c r="H95" i="2" s="1"/>
  <c r="H119" i="2"/>
  <c r="H131" i="2" s="1"/>
  <c r="H121" i="2"/>
  <c r="H122" i="2" s="1"/>
  <c r="F140" i="2"/>
  <c r="H146" i="2"/>
  <c r="F152" i="2"/>
  <c r="G26" i="2"/>
  <c r="G56" i="2" s="1"/>
  <c r="G140" i="2"/>
  <c r="H101" i="2"/>
  <c r="H59" i="2"/>
  <c r="H68" i="2" s="1"/>
  <c r="H71" i="2" s="1"/>
  <c r="H98" i="2"/>
  <c r="F122" i="2"/>
  <c r="H56" i="1"/>
  <c r="H30" i="1"/>
  <c r="H69" i="1" s="1"/>
  <c r="H71" i="1" s="1"/>
  <c r="H68" i="1"/>
  <c r="G68" i="1"/>
  <c r="F69" i="1"/>
  <c r="E70" i="1"/>
  <c r="E71" i="1" s="1"/>
  <c r="G70" i="1"/>
  <c r="G71" i="1" s="1"/>
  <c r="H39" i="1"/>
  <c r="H55" i="1"/>
  <c r="F56" i="1"/>
  <c r="E20" i="1"/>
  <c r="F40" i="1"/>
  <c r="H40" i="1" s="1"/>
  <c r="H70" i="1" s="1"/>
  <c r="H51" i="1"/>
  <c r="H52" i="1"/>
  <c r="H27" i="1"/>
  <c r="F53" i="1"/>
  <c r="H59" i="1"/>
  <c r="H65" i="1" s="1"/>
  <c r="E143" i="2" l="1"/>
  <c r="G158" i="2"/>
  <c r="E156" i="2"/>
  <c r="E158" i="2" s="1"/>
  <c r="H116" i="2"/>
  <c r="H134" i="2" s="1"/>
  <c r="H130" i="2"/>
  <c r="H133" i="2" s="1"/>
  <c r="H157" i="2" s="1"/>
  <c r="H158" i="2" s="1"/>
  <c r="H53" i="1"/>
  <c r="F41" i="1"/>
  <c r="H41" i="1" s="1"/>
  <c r="F70" i="1"/>
  <c r="F71" i="1" s="1"/>
</calcChain>
</file>

<file path=xl/sharedStrings.xml><?xml version="1.0" encoding="utf-8"?>
<sst xmlns="http://schemas.openxmlformats.org/spreadsheetml/2006/main" count="341" uniqueCount="83">
  <si>
    <t>[별지 제5호의 3서식]</t>
    <phoneticPr fontId="4" type="noConversion"/>
  </si>
  <si>
    <t xml:space="preserve">     세   입   결   산   서</t>
    <phoneticPr fontId="4" type="noConversion"/>
  </si>
  <si>
    <t>성프란치스꼬의집</t>
    <phoneticPr fontId="4" type="noConversion"/>
  </si>
  <si>
    <t>□ 2016년도</t>
    <phoneticPr fontId="4" type="noConversion"/>
  </si>
  <si>
    <t>(단위:원)</t>
    <phoneticPr fontId="4" type="noConversion"/>
  </si>
  <si>
    <t>과 목</t>
    <phoneticPr fontId="4" type="noConversion"/>
  </si>
  <si>
    <t>구분</t>
    <phoneticPr fontId="4" type="noConversion"/>
  </si>
  <si>
    <t>정부보조금</t>
    <phoneticPr fontId="4" type="noConversion"/>
  </si>
  <si>
    <t>시설부담금</t>
    <phoneticPr fontId="4" type="noConversion"/>
  </si>
  <si>
    <t>후원금</t>
    <phoneticPr fontId="4" type="noConversion"/>
  </si>
  <si>
    <t>계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</si>
  <si>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</si>
  <si>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</si>
  <si>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</si>
  <si>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보
조
금
수
입</t>
    <phoneticPr fontId="4" type="noConversion"/>
  </si>
  <si>
    <t>국고 보조금</t>
    <phoneticPr fontId="4" type="noConversion"/>
  </si>
  <si>
    <t>예산</t>
    <phoneticPr fontId="4" type="noConversion"/>
  </si>
  <si>
    <t>결산</t>
    <phoneticPr fontId="4" type="noConversion"/>
  </si>
  <si>
    <t>증감</t>
    <phoneticPr fontId="4" type="noConversion"/>
  </si>
  <si>
    <t>시.도 보조금</t>
    <phoneticPr fontId="4" type="noConversion"/>
  </si>
  <si>
    <t>기타 보조금</t>
    <phoneticPr fontId="4" type="noConversion"/>
  </si>
  <si>
    <t>합 계</t>
    <phoneticPr fontId="4" type="noConversion"/>
  </si>
  <si>
    <t>합계</t>
    <phoneticPr fontId="4" type="noConversion"/>
  </si>
  <si>
    <t>후
원
금
수
입</t>
    <phoneticPr fontId="4" type="noConversion"/>
  </si>
  <si>
    <t>지정후원금</t>
    <phoneticPr fontId="4" type="noConversion"/>
  </si>
  <si>
    <t>비지정후원금</t>
    <phoneticPr fontId="4" type="noConversion"/>
  </si>
  <si>
    <t>전
입
금</t>
    <phoneticPr fontId="4" type="noConversion"/>
  </si>
  <si>
    <t>법인전입금</t>
    <phoneticPr fontId="4" type="noConversion"/>
  </si>
  <si>
    <t>이
월
금</t>
    <phoneticPr fontId="4" type="noConversion"/>
  </si>
  <si>
    <t>전년도이월금</t>
    <phoneticPr fontId="4" type="noConversion"/>
  </si>
  <si>
    <t>전년도이월금
(후원금)</t>
    <phoneticPr fontId="4" type="noConversion"/>
  </si>
  <si>
    <t>기능보강 
이월사업비</t>
    <phoneticPr fontId="4" type="noConversion"/>
  </si>
  <si>
    <t>기타예금이자수입</t>
    <phoneticPr fontId="4" type="noConversion"/>
  </si>
  <si>
    <t>기타잡수입</t>
    <phoneticPr fontId="4" type="noConversion"/>
  </si>
  <si>
    <t>총  계</t>
    <phoneticPr fontId="4" type="noConversion"/>
  </si>
  <si>
    <r>
      <t>[별지 제</t>
    </r>
    <r>
      <rPr>
        <sz val="11"/>
        <rFont val="돋움"/>
        <family val="3"/>
        <charset val="129"/>
      </rPr>
      <t>5</t>
    </r>
    <r>
      <rPr>
        <sz val="11"/>
        <rFont val="돋움"/>
        <family val="3"/>
        <charset val="129"/>
      </rPr>
      <t>호의</t>
    </r>
    <r>
      <rPr>
        <sz val="11"/>
        <rFont val="돋움"/>
        <family val="3"/>
        <charset val="129"/>
      </rPr>
      <t xml:space="preserve"> 4</t>
    </r>
    <r>
      <rPr>
        <sz val="11"/>
        <rFont val="돋움"/>
        <family val="3"/>
        <charset val="129"/>
      </rPr>
      <t>서식]</t>
    </r>
    <phoneticPr fontId="4" type="noConversion"/>
  </si>
  <si>
    <t xml:space="preserve">     세   출   결   산   서</t>
    <phoneticPr fontId="4" type="noConversion"/>
  </si>
  <si>
    <t>사
무
비</t>
    <phoneticPr fontId="4" type="noConversion"/>
  </si>
  <si>
    <t>인
건
비</t>
    <phoneticPr fontId="4" type="noConversion"/>
  </si>
  <si>
    <t>급여</t>
    <phoneticPr fontId="4" type="noConversion"/>
  </si>
  <si>
    <t>제수당</t>
    <phoneticPr fontId="4" type="noConversion"/>
  </si>
  <si>
    <t>일용잡급</t>
    <phoneticPr fontId="4" type="noConversion"/>
  </si>
  <si>
    <t>퇴직금 및 
퇴직적립금</t>
    <phoneticPr fontId="4" type="noConversion"/>
  </si>
  <si>
    <t>사회보험
부담금</t>
    <phoneticPr fontId="4" type="noConversion"/>
  </si>
  <si>
    <t>기타후생경비</t>
    <phoneticPr fontId="4" type="noConversion"/>
  </si>
  <si>
    <t>업무
추진비</t>
    <phoneticPr fontId="4" type="noConversion"/>
  </si>
  <si>
    <t>회의비</t>
    <phoneticPr fontId="4" type="noConversion"/>
  </si>
  <si>
    <t>운
영
비</t>
    <phoneticPr fontId="4" type="noConversion"/>
  </si>
  <si>
    <t>여비</t>
    <phoneticPr fontId="4" type="noConversion"/>
  </si>
  <si>
    <t>수용비 및 
수수료</t>
    <phoneticPr fontId="4" type="noConversion"/>
  </si>
  <si>
    <t>공공요금</t>
    <phoneticPr fontId="4" type="noConversion"/>
  </si>
  <si>
    <t>제세
공과금</t>
    <phoneticPr fontId="4" type="noConversion"/>
  </si>
  <si>
    <t>차량비</t>
    <phoneticPr fontId="4" type="noConversion"/>
  </si>
  <si>
    <t>기타
운영비</t>
    <phoneticPr fontId="4" type="noConversion"/>
  </si>
  <si>
    <t>재
산
조
성
비</t>
    <phoneticPr fontId="4" type="noConversion"/>
  </si>
  <si>
    <t>시
설
비</t>
    <phoneticPr fontId="4" type="noConversion"/>
  </si>
  <si>
    <t>시설비</t>
    <phoneticPr fontId="4" type="noConversion"/>
  </si>
  <si>
    <t>자산취득비</t>
    <phoneticPr fontId="4" type="noConversion"/>
  </si>
  <si>
    <t>시설장비
유지비</t>
    <phoneticPr fontId="4" type="noConversion"/>
  </si>
  <si>
    <t>사
업
비</t>
    <phoneticPr fontId="4" type="noConversion"/>
  </si>
  <si>
    <t>생계비</t>
    <phoneticPr fontId="4" type="noConversion"/>
  </si>
  <si>
    <t>수용기관경비</t>
    <phoneticPr fontId="4" type="noConversion"/>
  </si>
  <si>
    <t>피복비</t>
    <phoneticPr fontId="4" type="noConversion"/>
  </si>
  <si>
    <t>의료비</t>
    <phoneticPr fontId="4" type="noConversion"/>
  </si>
  <si>
    <t>장의비</t>
    <phoneticPr fontId="4" type="noConversion"/>
  </si>
  <si>
    <t>자활사업비</t>
    <phoneticPr fontId="4" type="noConversion"/>
  </si>
  <si>
    <t>연료비</t>
    <phoneticPr fontId="4" type="noConversion"/>
  </si>
  <si>
    <t>학용품비</t>
    <phoneticPr fontId="4" type="noConversion"/>
  </si>
  <si>
    <t>도서구입비</t>
    <phoneticPr fontId="4" type="noConversion"/>
  </si>
  <si>
    <t>교통비</t>
    <phoneticPr fontId="4" type="noConversion"/>
  </si>
  <si>
    <t>학습지원비</t>
    <phoneticPr fontId="4" type="noConversion"/>
  </si>
  <si>
    <t>수학여행비</t>
    <phoneticPr fontId="4" type="noConversion"/>
  </si>
  <si>
    <t>기타교육비</t>
    <phoneticPr fontId="4" type="noConversion"/>
  </si>
  <si>
    <t xml:space="preserve">프
로
그
램
사
업
비
</t>
    <phoneticPr fontId="4" type="noConversion"/>
  </si>
  <si>
    <t>의료재활
사업비</t>
    <phoneticPr fontId="4" type="noConversion"/>
  </si>
  <si>
    <t>사회심리재활
사업비</t>
    <phoneticPr fontId="4" type="noConversion"/>
  </si>
  <si>
    <t>프로그램
사업비</t>
    <phoneticPr fontId="4" type="noConversion"/>
  </si>
  <si>
    <t>기타
프로그램 
사업비</t>
    <phoneticPr fontId="4" type="noConversion"/>
  </si>
  <si>
    <t>잡지출</t>
    <phoneticPr fontId="4" type="noConversion"/>
  </si>
  <si>
    <t>예비비
및 
기타</t>
    <phoneticPr fontId="4" type="noConversion"/>
  </si>
  <si>
    <t>예비비
및
기타</t>
    <phoneticPr fontId="4" type="noConversion"/>
  </si>
  <si>
    <t>예비비</t>
    <phoneticPr fontId="4" type="noConversion"/>
  </si>
  <si>
    <t>반환금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</si>
</sst>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4"/>
      <name val="굴림"/>
      <family val="3"/>
      <charset val="129"/>
    </font>
    <font>
      <sz val="12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9">
    <xf numFmtId="0" fontId="0" fillId="0" borderId="0" xfId="0"/>
    <xf numFmtId="41" fontId="2" fillId="0" borderId="1" xfId="1" applyFont="1" applyBorder="1" applyAlignment="1">
      <alignment horizontal="left" vertical="center"/>
    </xf>
    <xf numFmtId="41" fontId="2" fillId="0" borderId="2" xfId="1" applyFont="1" applyBorder="1" applyAlignment="1">
      <alignment horizontal="left" vertical="center"/>
    </xf>
    <xf numFmtId="176" fontId="2" fillId="0" borderId="2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13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176" fontId="7" fillId="0" borderId="14" xfId="1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41" fontId="1" fillId="0" borderId="0" xfId="1" applyFont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1" fontId="2" fillId="0" borderId="12" xfId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14" xfId="1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1" fontId="2" fillId="0" borderId="24" xfId="1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 wrapText="1"/>
    </xf>
    <xf numFmtId="41" fontId="2" fillId="0" borderId="26" xfId="1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176" fontId="2" fillId="0" borderId="29" xfId="1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6" fontId="2" fillId="0" borderId="32" xfId="1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 wrapText="1"/>
    </xf>
    <xf numFmtId="176" fontId="2" fillId="0" borderId="33" xfId="1" applyNumberFormat="1" applyFont="1" applyBorder="1" applyAlignment="1">
      <alignment horizontal="right" vertical="center"/>
    </xf>
    <xf numFmtId="176" fontId="2" fillId="0" borderId="34" xfId="1" applyNumberFormat="1" applyFont="1" applyBorder="1" applyAlignment="1">
      <alignment horizontal="right" vertical="center"/>
    </xf>
    <xf numFmtId="0" fontId="2" fillId="2" borderId="35" xfId="0" applyFont="1" applyFill="1" applyBorder="1" applyAlignment="1">
      <alignment horizontal="center" vertical="center" wrapText="1"/>
    </xf>
    <xf numFmtId="41" fontId="2" fillId="2" borderId="36" xfId="1" applyFont="1" applyFill="1" applyBorder="1" applyAlignment="1">
      <alignment horizontal="center" vertical="center"/>
    </xf>
    <xf numFmtId="176" fontId="2" fillId="2" borderId="37" xfId="1" applyNumberFormat="1" applyFont="1" applyFill="1" applyBorder="1" applyAlignment="1">
      <alignment horizontal="right" vertical="center"/>
    </xf>
    <xf numFmtId="176" fontId="2" fillId="2" borderId="28" xfId="1" applyNumberFormat="1" applyFont="1" applyFill="1" applyBorder="1" applyAlignment="1">
      <alignment horizontal="right" vertical="center"/>
    </xf>
    <xf numFmtId="176" fontId="2" fillId="2" borderId="29" xfId="1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41" fontId="2" fillId="2" borderId="24" xfId="1" applyFont="1" applyFill="1" applyBorder="1" applyAlignment="1">
      <alignment horizontal="center" vertical="center"/>
    </xf>
    <xf numFmtId="176" fontId="2" fillId="2" borderId="38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center" vertical="center" wrapText="1"/>
    </xf>
    <xf numFmtId="41" fontId="2" fillId="2" borderId="17" xfId="1" applyFont="1" applyFill="1" applyBorder="1" applyAlignment="1">
      <alignment horizontal="center" vertical="center"/>
    </xf>
    <xf numFmtId="176" fontId="2" fillId="2" borderId="40" xfId="1" applyNumberFormat="1" applyFont="1" applyFill="1" applyBorder="1" applyAlignment="1">
      <alignment horizontal="right" vertical="center"/>
    </xf>
    <xf numFmtId="176" fontId="2" fillId="2" borderId="26" xfId="1" applyNumberFormat="1" applyFont="1" applyFill="1" applyBorder="1" applyAlignment="1">
      <alignment horizontal="right" vertical="center"/>
    </xf>
    <xf numFmtId="176" fontId="2" fillId="2" borderId="27" xfId="1" applyNumberFormat="1" applyFont="1" applyFill="1" applyBorder="1" applyAlignment="1">
      <alignment horizontal="right"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41" fontId="2" fillId="3" borderId="16" xfId="1" applyFont="1" applyFill="1" applyBorder="1" applyAlignment="1">
      <alignment horizontal="center" vertical="center"/>
    </xf>
    <xf numFmtId="176" fontId="2" fillId="3" borderId="16" xfId="1" applyNumberFormat="1" applyFont="1" applyFill="1" applyBorder="1" applyAlignment="1">
      <alignment horizontal="right" vertical="center"/>
    </xf>
    <xf numFmtId="176" fontId="2" fillId="3" borderId="42" xfId="1" applyNumberFormat="1" applyFont="1" applyFill="1" applyBorder="1" applyAlignment="1">
      <alignment horizontal="right" vertical="center"/>
    </xf>
    <xf numFmtId="0" fontId="2" fillId="3" borderId="4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1" fontId="2" fillId="3" borderId="24" xfId="1" applyFont="1" applyFill="1" applyBorder="1" applyAlignment="1">
      <alignment horizontal="center" vertical="center"/>
    </xf>
    <xf numFmtId="176" fontId="2" fillId="3" borderId="24" xfId="1" applyNumberFormat="1" applyFont="1" applyFill="1" applyBorder="1" applyAlignment="1">
      <alignment horizontal="right" vertical="center"/>
    </xf>
    <xf numFmtId="176" fontId="2" fillId="3" borderId="44" xfId="1" applyNumberFormat="1" applyFont="1" applyFill="1" applyBorder="1" applyAlignment="1">
      <alignment horizontal="right" vertical="center"/>
    </xf>
    <xf numFmtId="0" fontId="2" fillId="0" borderId="45" xfId="0" applyFont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41" fontId="2" fillId="3" borderId="30" xfId="1" applyFont="1" applyFill="1" applyBorder="1" applyAlignment="1">
      <alignment horizontal="center" vertical="center"/>
    </xf>
    <xf numFmtId="176" fontId="2" fillId="3" borderId="30" xfId="1" applyNumberFormat="1" applyFont="1" applyFill="1" applyBorder="1" applyAlignment="1">
      <alignment horizontal="right" vertical="center"/>
    </xf>
    <xf numFmtId="176" fontId="2" fillId="3" borderId="47" xfId="1" applyNumberFormat="1" applyFont="1" applyFill="1" applyBorder="1" applyAlignment="1">
      <alignment horizontal="right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76" fontId="2" fillId="0" borderId="37" xfId="1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 wrapText="1"/>
    </xf>
    <xf numFmtId="176" fontId="2" fillId="0" borderId="38" xfId="1" applyNumberFormat="1" applyFont="1" applyBorder="1" applyAlignment="1">
      <alignment horizontal="right" vertical="center"/>
    </xf>
    <xf numFmtId="0" fontId="2" fillId="0" borderId="46" xfId="0" applyFont="1" applyBorder="1" applyAlignment="1">
      <alignment horizontal="center" vertical="center" wrapText="1"/>
    </xf>
    <xf numFmtId="176" fontId="2" fillId="0" borderId="40" xfId="1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wrapText="1"/>
    </xf>
    <xf numFmtId="176" fontId="2" fillId="2" borderId="49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 wrapText="1"/>
    </xf>
    <xf numFmtId="176" fontId="2" fillId="2" borderId="44" xfId="1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center" vertical="center" wrapText="1"/>
    </xf>
    <xf numFmtId="176" fontId="2" fillId="2" borderId="50" xfId="1" applyNumberFormat="1" applyFont="1" applyFill="1" applyBorder="1" applyAlignment="1">
      <alignment horizontal="right" vertical="center"/>
    </xf>
    <xf numFmtId="177" fontId="2" fillId="3" borderId="42" xfId="1" applyNumberFormat="1" applyFont="1" applyFill="1" applyBorder="1" applyAlignment="1">
      <alignment horizontal="right" vertical="center"/>
    </xf>
    <xf numFmtId="177" fontId="2" fillId="3" borderId="44" xfId="1" applyNumberFormat="1" applyFont="1" applyFill="1" applyBorder="1" applyAlignment="1">
      <alignment horizontal="right" vertical="center"/>
    </xf>
    <xf numFmtId="0" fontId="2" fillId="0" borderId="51" xfId="0" applyFont="1" applyBorder="1" applyAlignment="1">
      <alignment horizontal="center" vertical="center" wrapText="1" shrinkToFit="1"/>
    </xf>
    <xf numFmtId="0" fontId="2" fillId="0" borderId="52" xfId="0" applyFont="1" applyBorder="1" applyAlignment="1">
      <alignment horizontal="center" vertical="center" wrapText="1" shrinkToFit="1"/>
    </xf>
    <xf numFmtId="41" fontId="2" fillId="0" borderId="28" xfId="1" applyFont="1" applyBorder="1" applyAlignment="1">
      <alignment horizontal="center" vertical="center" wrapText="1"/>
    </xf>
    <xf numFmtId="176" fontId="2" fillId="0" borderId="37" xfId="1" applyNumberFormat="1" applyFont="1" applyBorder="1" applyAlignment="1">
      <alignment horizontal="right" vertical="center" wrapText="1"/>
    </xf>
    <xf numFmtId="176" fontId="2" fillId="0" borderId="28" xfId="1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52" xfId="0" applyFont="1" applyBorder="1" applyAlignment="1">
      <alignment horizontal="center" vertical="center" shrinkToFit="1"/>
    </xf>
    <xf numFmtId="41" fontId="2" fillId="0" borderId="24" xfId="1" applyFont="1" applyBorder="1" applyAlignment="1">
      <alignment horizontal="center" vertical="center" wrapText="1"/>
    </xf>
    <xf numFmtId="176" fontId="2" fillId="0" borderId="38" xfId="1" applyNumberFormat="1" applyFont="1" applyBorder="1" applyAlignment="1">
      <alignment horizontal="right" vertical="center" wrapText="1"/>
    </xf>
    <xf numFmtId="176" fontId="2" fillId="0" borderId="24" xfId="1" applyNumberFormat="1" applyFont="1" applyBorder="1" applyAlignment="1">
      <alignment horizontal="right" vertical="center" wrapText="1"/>
    </xf>
    <xf numFmtId="41" fontId="2" fillId="0" borderId="26" xfId="1" applyFont="1" applyBorder="1" applyAlignment="1">
      <alignment horizontal="center" vertical="center" wrapText="1"/>
    </xf>
    <xf numFmtId="176" fontId="2" fillId="0" borderId="26" xfId="1" applyNumberFormat="1" applyFont="1" applyBorder="1" applyAlignment="1">
      <alignment horizontal="right" vertical="center" wrapText="1"/>
    </xf>
    <xf numFmtId="176" fontId="2" fillId="0" borderId="27" xfId="1" applyNumberFormat="1" applyFont="1" applyBorder="1" applyAlignment="1">
      <alignment horizontal="right" vertical="center" wrapText="1"/>
    </xf>
    <xf numFmtId="0" fontId="2" fillId="2" borderId="53" xfId="0" applyFont="1" applyFill="1" applyBorder="1" applyAlignment="1">
      <alignment horizontal="center" vertical="center" shrinkToFit="1"/>
    </xf>
    <xf numFmtId="41" fontId="2" fillId="2" borderId="28" xfId="1" applyFont="1" applyFill="1" applyBorder="1" applyAlignment="1">
      <alignment horizontal="center" vertical="center" wrapText="1"/>
    </xf>
    <xf numFmtId="176" fontId="2" fillId="2" borderId="37" xfId="1" applyNumberFormat="1" applyFont="1" applyFill="1" applyBorder="1" applyAlignment="1">
      <alignment horizontal="right" vertical="center" wrapText="1"/>
    </xf>
    <xf numFmtId="176" fontId="2" fillId="2" borderId="28" xfId="1" applyNumberFormat="1" applyFont="1" applyFill="1" applyBorder="1" applyAlignment="1">
      <alignment horizontal="right" vertical="center" wrapText="1"/>
    </xf>
    <xf numFmtId="0" fontId="2" fillId="2" borderId="54" xfId="0" applyFont="1" applyFill="1" applyBorder="1" applyAlignment="1">
      <alignment horizontal="center" vertical="center" shrinkToFit="1"/>
    </xf>
    <xf numFmtId="41" fontId="2" fillId="2" borderId="24" xfId="1" applyFont="1" applyFill="1" applyBorder="1" applyAlignment="1">
      <alignment horizontal="center" vertical="center" wrapText="1"/>
    </xf>
    <xf numFmtId="176" fontId="2" fillId="2" borderId="38" xfId="1" applyNumberFormat="1" applyFont="1" applyFill="1" applyBorder="1" applyAlignment="1">
      <alignment horizontal="right" vertical="center" wrapText="1"/>
    </xf>
    <xf numFmtId="176" fontId="2" fillId="2" borderId="24" xfId="1" applyNumberFormat="1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center" vertical="center" shrinkToFit="1"/>
    </xf>
    <xf numFmtId="41" fontId="2" fillId="2" borderId="26" xfId="1" applyFont="1" applyFill="1" applyBorder="1" applyAlignment="1">
      <alignment horizontal="center" vertical="center" wrapText="1"/>
    </xf>
    <xf numFmtId="176" fontId="2" fillId="2" borderId="40" xfId="1" applyNumberFormat="1" applyFont="1" applyFill="1" applyBorder="1" applyAlignment="1">
      <alignment horizontal="right" vertical="center" wrapText="1"/>
    </xf>
    <xf numFmtId="176" fontId="2" fillId="2" borderId="26" xfId="1" applyNumberFormat="1" applyFont="1" applyFill="1" applyBorder="1" applyAlignment="1">
      <alignment horizontal="right" vertical="center" wrapText="1"/>
    </xf>
    <xf numFmtId="176" fontId="2" fillId="2" borderId="27" xfId="1" applyNumberFormat="1" applyFont="1" applyFill="1" applyBorder="1" applyAlignment="1">
      <alignment horizontal="right" vertical="center" wrapText="1"/>
    </xf>
    <xf numFmtId="0" fontId="2" fillId="4" borderId="35" xfId="0" applyFont="1" applyFill="1" applyBorder="1" applyAlignment="1">
      <alignment horizontal="center" vertical="center" wrapText="1"/>
    </xf>
    <xf numFmtId="41" fontId="2" fillId="4" borderId="28" xfId="1" applyFont="1" applyFill="1" applyBorder="1" applyAlignment="1">
      <alignment horizontal="center" vertical="center" wrapText="1"/>
    </xf>
    <xf numFmtId="176" fontId="2" fillId="4" borderId="37" xfId="1" applyNumberFormat="1" applyFont="1" applyFill="1" applyBorder="1" applyAlignment="1">
      <alignment horizontal="right" vertical="center" wrapText="1"/>
    </xf>
    <xf numFmtId="176" fontId="2" fillId="4" borderId="28" xfId="1" applyNumberFormat="1" applyFont="1" applyFill="1" applyBorder="1" applyAlignment="1">
      <alignment horizontal="right" vertical="center" wrapText="1"/>
    </xf>
    <xf numFmtId="176" fontId="2" fillId="4" borderId="29" xfId="1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 wrapText="1"/>
    </xf>
    <xf numFmtId="41" fontId="2" fillId="4" borderId="24" xfId="1" applyFont="1" applyFill="1" applyBorder="1" applyAlignment="1">
      <alignment horizontal="center" vertical="center" wrapText="1"/>
    </xf>
    <xf numFmtId="176" fontId="2" fillId="4" borderId="38" xfId="1" applyNumberFormat="1" applyFont="1" applyFill="1" applyBorder="1" applyAlignment="1">
      <alignment horizontal="right" vertical="center" wrapText="1"/>
    </xf>
    <xf numFmtId="176" fontId="2" fillId="4" borderId="24" xfId="1" applyNumberFormat="1" applyFont="1" applyFill="1" applyBorder="1" applyAlignment="1">
      <alignment horizontal="right" vertical="center" wrapText="1"/>
    </xf>
    <xf numFmtId="176" fontId="2" fillId="4" borderId="25" xfId="1" applyNumberFormat="1" applyFont="1" applyFill="1" applyBorder="1" applyAlignment="1">
      <alignment horizontal="right" vertical="center"/>
    </xf>
    <xf numFmtId="0" fontId="2" fillId="0" borderId="45" xfId="0" applyFont="1" applyBorder="1" applyAlignment="1">
      <alignment horizontal="center" vertical="center" wrapText="1" shrinkToFit="1"/>
    </xf>
    <xf numFmtId="0" fontId="2" fillId="4" borderId="39" xfId="0" applyFont="1" applyFill="1" applyBorder="1" applyAlignment="1">
      <alignment horizontal="center" vertical="center" wrapText="1"/>
    </xf>
    <xf numFmtId="41" fontId="2" fillId="4" borderId="26" xfId="1" applyFont="1" applyFill="1" applyBorder="1" applyAlignment="1">
      <alignment horizontal="center" vertical="center" wrapText="1"/>
    </xf>
    <xf numFmtId="176" fontId="2" fillId="4" borderId="26" xfId="1" applyNumberFormat="1" applyFont="1" applyFill="1" applyBorder="1" applyAlignment="1">
      <alignment horizontal="right" vertical="center" wrapText="1"/>
    </xf>
    <xf numFmtId="176" fontId="2" fillId="4" borderId="27" xfId="1" applyNumberFormat="1" applyFont="1" applyFill="1" applyBorder="1" applyAlignment="1">
      <alignment horizontal="right" vertical="center" wrapText="1"/>
    </xf>
    <xf numFmtId="176" fontId="2" fillId="0" borderId="40" xfId="1" applyNumberFormat="1" applyFont="1" applyBorder="1" applyAlignment="1">
      <alignment horizontal="right" vertical="center" wrapText="1"/>
    </xf>
    <xf numFmtId="41" fontId="2" fillId="2" borderId="36" xfId="1" applyFont="1" applyFill="1" applyBorder="1" applyAlignment="1">
      <alignment horizontal="center" vertical="center" wrapText="1"/>
    </xf>
    <xf numFmtId="176" fontId="2" fillId="2" borderId="56" xfId="1" applyNumberFormat="1" applyFont="1" applyFill="1" applyBorder="1" applyAlignment="1">
      <alignment horizontal="right" vertical="center" wrapText="1"/>
    </xf>
    <xf numFmtId="176" fontId="2" fillId="2" borderId="36" xfId="1" applyNumberFormat="1" applyFont="1" applyFill="1" applyBorder="1" applyAlignment="1">
      <alignment horizontal="right" vertical="center" wrapText="1"/>
    </xf>
    <xf numFmtId="176" fontId="2" fillId="2" borderId="57" xfId="1" applyNumberFormat="1" applyFont="1" applyFill="1" applyBorder="1" applyAlignment="1">
      <alignment horizontal="right" vertical="center"/>
    </xf>
    <xf numFmtId="0" fontId="2" fillId="2" borderId="58" xfId="0" applyFont="1" applyFill="1" applyBorder="1" applyAlignment="1">
      <alignment horizontal="center" vertical="center" shrinkToFi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176" fontId="2" fillId="4" borderId="40" xfId="1" applyNumberFormat="1" applyFont="1" applyFill="1" applyBorder="1" applyAlignment="1">
      <alignment horizontal="right" vertical="center" wrapText="1"/>
    </xf>
    <xf numFmtId="0" fontId="2" fillId="0" borderId="48" xfId="0" applyFont="1" applyBorder="1" applyAlignment="1">
      <alignment horizontal="center" vertical="center" wrapText="1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Fill="1" applyBorder="1" applyAlignment="1">
      <alignment horizontal="center" vertical="center" wrapText="1"/>
    </xf>
    <xf numFmtId="41" fontId="2" fillId="0" borderId="28" xfId="1" applyFont="1" applyFill="1" applyBorder="1" applyAlignment="1">
      <alignment horizontal="center" vertical="center" wrapText="1"/>
    </xf>
    <xf numFmtId="176" fontId="2" fillId="0" borderId="28" xfId="1" applyNumberFormat="1" applyFont="1" applyFill="1" applyBorder="1" applyAlignment="1">
      <alignment horizontal="right" vertical="center" wrapText="1"/>
    </xf>
    <xf numFmtId="176" fontId="2" fillId="0" borderId="49" xfId="1" applyNumberFormat="1" applyFont="1" applyFill="1" applyBorder="1" applyAlignment="1">
      <alignment horizontal="right" vertical="center" wrapText="1"/>
    </xf>
    <xf numFmtId="0" fontId="2" fillId="0" borderId="61" xfId="0" applyFont="1" applyFill="1" applyBorder="1" applyAlignment="1">
      <alignment horizontal="center" vertical="center" wrapText="1"/>
    </xf>
    <xf numFmtId="41" fontId="2" fillId="0" borderId="24" xfId="1" applyFont="1" applyFill="1" applyBorder="1" applyAlignment="1">
      <alignment horizontal="center" vertical="center" wrapText="1"/>
    </xf>
    <xf numFmtId="176" fontId="2" fillId="0" borderId="24" xfId="1" applyNumberFormat="1" applyFont="1" applyFill="1" applyBorder="1" applyAlignment="1">
      <alignment horizontal="right" vertical="center" wrapText="1"/>
    </xf>
    <xf numFmtId="176" fontId="2" fillId="0" borderId="44" xfId="1" applyNumberFormat="1" applyFont="1" applyFill="1" applyBorder="1" applyAlignment="1">
      <alignment horizontal="right" vertical="center" wrapText="1"/>
    </xf>
    <xf numFmtId="0" fontId="2" fillId="0" borderId="62" xfId="0" applyFont="1" applyFill="1" applyBorder="1" applyAlignment="1">
      <alignment horizontal="center" vertical="center" wrapText="1"/>
    </xf>
    <xf numFmtId="41" fontId="2" fillId="0" borderId="26" xfId="1" applyFont="1" applyFill="1" applyBorder="1" applyAlignment="1">
      <alignment horizontal="center" vertical="center" wrapText="1"/>
    </xf>
    <xf numFmtId="176" fontId="2" fillId="0" borderId="26" xfId="1" applyNumberFormat="1" applyFont="1" applyFill="1" applyBorder="1" applyAlignment="1">
      <alignment horizontal="right" vertical="center" wrapText="1"/>
    </xf>
    <xf numFmtId="176" fontId="2" fillId="0" borderId="50" xfId="1" applyNumberFormat="1" applyFont="1" applyFill="1" applyBorder="1" applyAlignment="1">
      <alignment horizontal="right" vertical="center" wrapText="1"/>
    </xf>
    <xf numFmtId="0" fontId="2" fillId="0" borderId="63" xfId="0" applyFont="1" applyFill="1" applyBorder="1" applyAlignment="1">
      <alignment horizontal="center" vertical="center" shrinkToFit="1"/>
    </xf>
    <xf numFmtId="41" fontId="2" fillId="0" borderId="36" xfId="1" applyFont="1" applyFill="1" applyBorder="1" applyAlignment="1">
      <alignment horizontal="center" vertical="center" wrapText="1"/>
    </xf>
    <xf numFmtId="176" fontId="2" fillId="0" borderId="36" xfId="1" applyNumberFormat="1" applyFont="1" applyFill="1" applyBorder="1" applyAlignment="1">
      <alignment horizontal="right" vertical="center" wrapText="1"/>
    </xf>
    <xf numFmtId="176" fontId="2" fillId="0" borderId="64" xfId="1" applyNumberFormat="1" applyFont="1" applyFill="1" applyBorder="1" applyAlignment="1">
      <alignment horizontal="right" vertical="center" wrapText="1"/>
    </xf>
    <xf numFmtId="0" fontId="2" fillId="0" borderId="61" xfId="0" applyFont="1" applyFill="1" applyBorder="1" applyAlignment="1">
      <alignment horizontal="center" vertical="center" shrinkToFit="1"/>
    </xf>
    <xf numFmtId="0" fontId="2" fillId="0" borderId="62" xfId="0" applyFont="1" applyFill="1" applyBorder="1" applyAlignment="1">
      <alignment horizontal="center" vertical="center" shrinkToFit="1"/>
    </xf>
    <xf numFmtId="0" fontId="2" fillId="2" borderId="60" xfId="0" applyFont="1" applyFill="1" applyBorder="1" applyAlignment="1">
      <alignment horizontal="center" vertical="center" wrapText="1"/>
    </xf>
    <xf numFmtId="176" fontId="2" fillId="2" borderId="49" xfId="1" applyNumberFormat="1" applyFont="1" applyFill="1" applyBorder="1" applyAlignment="1">
      <alignment horizontal="right" vertical="center" wrapText="1"/>
    </xf>
    <xf numFmtId="0" fontId="2" fillId="2" borderId="61" xfId="0" applyFont="1" applyFill="1" applyBorder="1" applyAlignment="1">
      <alignment horizontal="center" vertical="center" wrapText="1"/>
    </xf>
    <xf numFmtId="176" fontId="2" fillId="2" borderId="44" xfId="1" applyNumberFormat="1" applyFont="1" applyFill="1" applyBorder="1" applyAlignment="1">
      <alignment horizontal="right" vertical="center" wrapText="1"/>
    </xf>
    <xf numFmtId="0" fontId="2" fillId="2" borderId="62" xfId="0" applyFont="1" applyFill="1" applyBorder="1" applyAlignment="1">
      <alignment horizontal="center" vertical="center" wrapText="1"/>
    </xf>
    <xf numFmtId="176" fontId="2" fillId="2" borderId="50" xfId="1" applyNumberFormat="1" applyFont="1" applyFill="1" applyBorder="1" applyAlignment="1">
      <alignment horizontal="right" vertical="center" wrapText="1"/>
    </xf>
    <xf numFmtId="176" fontId="2" fillId="4" borderId="49" xfId="1" applyNumberFormat="1" applyFont="1" applyFill="1" applyBorder="1" applyAlignment="1">
      <alignment horizontal="right" vertical="center" wrapText="1"/>
    </xf>
    <xf numFmtId="176" fontId="2" fillId="4" borderId="44" xfId="1" applyNumberFormat="1" applyFont="1" applyFill="1" applyBorder="1" applyAlignment="1">
      <alignment horizontal="right" vertical="center" wrapText="1"/>
    </xf>
    <xf numFmtId="176" fontId="2" fillId="4" borderId="50" xfId="1" applyNumberFormat="1" applyFont="1" applyFill="1" applyBorder="1" applyAlignment="1">
      <alignment horizontal="right" vertical="center" wrapText="1"/>
    </xf>
    <xf numFmtId="0" fontId="8" fillId="5" borderId="65" xfId="0" applyFont="1" applyFill="1" applyBorder="1" applyAlignment="1">
      <alignment horizontal="center" vertical="center" wrapText="1"/>
    </xf>
    <xf numFmtId="0" fontId="8" fillId="5" borderId="66" xfId="0" applyFont="1" applyFill="1" applyBorder="1" applyAlignment="1">
      <alignment horizontal="center" vertical="center" wrapText="1"/>
    </xf>
    <xf numFmtId="0" fontId="8" fillId="5" borderId="67" xfId="0" applyFont="1" applyFill="1" applyBorder="1" applyAlignment="1">
      <alignment horizontal="center" vertical="center" wrapText="1"/>
    </xf>
    <xf numFmtId="41" fontId="8" fillId="5" borderId="12" xfId="1" applyFont="1" applyFill="1" applyBorder="1" applyAlignment="1">
      <alignment horizontal="center" vertical="center" wrapText="1"/>
    </xf>
    <xf numFmtId="176" fontId="8" fillId="5" borderId="13" xfId="1" applyNumberFormat="1" applyFont="1" applyFill="1" applyBorder="1" applyAlignment="1">
      <alignment horizontal="right" vertical="center" wrapText="1"/>
    </xf>
    <xf numFmtId="176" fontId="8" fillId="5" borderId="12" xfId="1" applyNumberFormat="1" applyFont="1" applyFill="1" applyBorder="1" applyAlignment="1">
      <alignment horizontal="right" vertical="center" wrapText="1"/>
    </xf>
    <xf numFmtId="176" fontId="8" fillId="5" borderId="68" xfId="1" applyNumberFormat="1" applyFont="1" applyFill="1" applyBorder="1" applyAlignment="1">
      <alignment horizontal="right" vertical="center" wrapText="1"/>
    </xf>
    <xf numFmtId="176" fontId="0" fillId="0" borderId="0" xfId="0" applyNumberFormat="1"/>
    <xf numFmtId="0" fontId="8" fillId="5" borderId="69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8" fillId="5" borderId="70" xfId="0" applyFont="1" applyFill="1" applyBorder="1" applyAlignment="1">
      <alignment horizontal="center" vertical="center" wrapText="1"/>
    </xf>
    <xf numFmtId="41" fontId="8" fillId="5" borderId="24" xfId="1" applyFont="1" applyFill="1" applyBorder="1" applyAlignment="1">
      <alignment horizontal="center" vertical="center" wrapText="1"/>
    </xf>
    <xf numFmtId="176" fontId="8" fillId="5" borderId="38" xfId="1" applyNumberFormat="1" applyFont="1" applyFill="1" applyBorder="1" applyAlignment="1">
      <alignment horizontal="right" vertical="center" wrapText="1"/>
    </xf>
    <xf numFmtId="176" fontId="8" fillId="5" borderId="24" xfId="1" applyNumberFormat="1" applyFont="1" applyFill="1" applyBorder="1" applyAlignment="1">
      <alignment horizontal="right" vertical="center" wrapText="1"/>
    </xf>
    <xf numFmtId="176" fontId="8" fillId="5" borderId="44" xfId="1" applyNumberFormat="1" applyFont="1" applyFill="1" applyBorder="1" applyAlignment="1">
      <alignment horizontal="right" vertical="center" wrapText="1"/>
    </xf>
    <xf numFmtId="0" fontId="8" fillId="5" borderId="71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8" fillId="5" borderId="73" xfId="0" applyFont="1" applyFill="1" applyBorder="1" applyAlignment="1">
      <alignment horizontal="center" vertical="center" wrapText="1"/>
    </xf>
    <xf numFmtId="41" fontId="8" fillId="5" borderId="74" xfId="1" applyFont="1" applyFill="1" applyBorder="1" applyAlignment="1">
      <alignment horizontal="center" vertical="center" wrapText="1"/>
    </xf>
    <xf numFmtId="176" fontId="8" fillId="5" borderId="75" xfId="1" applyNumberFormat="1" applyFont="1" applyFill="1" applyBorder="1" applyAlignment="1">
      <alignment horizontal="right" vertical="center"/>
    </xf>
    <xf numFmtId="176" fontId="8" fillId="5" borderId="74" xfId="1" applyNumberFormat="1" applyFont="1" applyFill="1" applyBorder="1" applyAlignment="1">
      <alignment horizontal="right" vertical="center" wrapText="1"/>
    </xf>
    <xf numFmtId="176" fontId="8" fillId="5" borderId="76" xfId="1" applyNumberFormat="1" applyFont="1" applyFill="1" applyBorder="1" applyAlignment="1">
      <alignment horizontal="right" vertical="center" wrapText="1"/>
    </xf>
    <xf numFmtId="176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41" fontId="1" fillId="0" borderId="1" xfId="1" applyFont="1" applyBorder="1" applyAlignment="1">
      <alignment horizontal="left" vertical="center"/>
    </xf>
    <xf numFmtId="41" fontId="1" fillId="0" borderId="2" xfId="1" applyFont="1" applyBorder="1" applyAlignment="1">
      <alignment horizontal="left" vertical="center"/>
    </xf>
    <xf numFmtId="176" fontId="1" fillId="0" borderId="2" xfId="1" applyNumberFormat="1" applyFont="1" applyBorder="1" applyAlignment="1">
      <alignment vertical="center"/>
    </xf>
    <xf numFmtId="176" fontId="1" fillId="0" borderId="2" xfId="1" applyNumberFormat="1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right" vertical="center"/>
    </xf>
    <xf numFmtId="0" fontId="7" fillId="0" borderId="77" xfId="0" applyFont="1" applyBorder="1" applyAlignment="1">
      <alignment horizontal="center" vertical="center"/>
    </xf>
    <xf numFmtId="176" fontId="7" fillId="0" borderId="77" xfId="1" applyNumberFormat="1" applyFont="1" applyBorder="1" applyAlignment="1">
      <alignment horizontal="center" vertical="center"/>
    </xf>
    <xf numFmtId="177" fontId="7" fillId="0" borderId="78" xfId="1" applyNumberFormat="1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176" fontId="7" fillId="0" borderId="80" xfId="1" applyNumberFormat="1" applyFont="1" applyBorder="1" applyAlignment="1">
      <alignment horizontal="center" vertical="center"/>
    </xf>
    <xf numFmtId="177" fontId="7" fillId="0" borderId="81" xfId="1" applyNumberFormat="1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 wrapText="1"/>
    </xf>
    <xf numFmtId="41" fontId="2" fillId="0" borderId="82" xfId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right" vertical="center"/>
    </xf>
    <xf numFmtId="3" fontId="2" fillId="0" borderId="13" xfId="1" applyNumberFormat="1" applyFont="1" applyBorder="1" applyAlignment="1">
      <alignment horizontal="right" vertical="center"/>
    </xf>
    <xf numFmtId="3" fontId="2" fillId="0" borderId="14" xfId="1" applyNumberFormat="1" applyFont="1" applyBorder="1" applyAlignment="1">
      <alignment horizontal="right" vertical="center"/>
    </xf>
    <xf numFmtId="0" fontId="9" fillId="0" borderId="52" xfId="0" applyFont="1" applyBorder="1" applyAlignment="1">
      <alignment horizontal="center" vertical="center" wrapText="1"/>
    </xf>
    <xf numFmtId="41" fontId="2" fillId="0" borderId="83" xfId="1" applyFont="1" applyBorder="1" applyAlignment="1">
      <alignment horizontal="center" vertical="center"/>
    </xf>
    <xf numFmtId="3" fontId="2" fillId="0" borderId="24" xfId="1" applyNumberFormat="1" applyFont="1" applyBorder="1" applyAlignment="1">
      <alignment horizontal="right" vertical="center"/>
    </xf>
    <xf numFmtId="3" fontId="2" fillId="0" borderId="38" xfId="1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41" fontId="2" fillId="0" borderId="84" xfId="1" applyFont="1" applyBorder="1" applyAlignment="1">
      <alignment horizontal="center" vertical="center"/>
    </xf>
    <xf numFmtId="3" fontId="2" fillId="0" borderId="26" xfId="1" applyNumberFormat="1" applyFont="1" applyBorder="1" applyAlignment="1">
      <alignment horizontal="right" vertical="center"/>
    </xf>
    <xf numFmtId="3" fontId="2" fillId="0" borderId="40" xfId="1" applyNumberFormat="1" applyFont="1" applyBorder="1" applyAlignment="1">
      <alignment horizontal="right" vertical="center"/>
    </xf>
    <xf numFmtId="3" fontId="2" fillId="0" borderId="50" xfId="1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3" fontId="2" fillId="0" borderId="28" xfId="1" applyNumberFormat="1" applyFont="1" applyBorder="1" applyAlignment="1">
      <alignment horizontal="right" vertical="center"/>
    </xf>
    <xf numFmtId="3" fontId="2" fillId="0" borderId="49" xfId="1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 wrapText="1"/>
    </xf>
    <xf numFmtId="3" fontId="2" fillId="0" borderId="44" xfId="1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41" fontId="2" fillId="2" borderId="28" xfId="1" applyFont="1" applyFill="1" applyBorder="1" applyAlignment="1">
      <alignment horizontal="center" vertical="center"/>
    </xf>
    <xf numFmtId="3" fontId="2" fillId="2" borderId="28" xfId="1" applyNumberFormat="1" applyFont="1" applyFill="1" applyBorder="1" applyAlignment="1">
      <alignment horizontal="right" vertical="center"/>
    </xf>
    <xf numFmtId="3" fontId="2" fillId="2" borderId="49" xfId="1" applyNumberFormat="1" applyFont="1" applyFill="1" applyBorder="1" applyAlignment="1">
      <alignment horizontal="right" vertical="center"/>
    </xf>
    <xf numFmtId="0" fontId="9" fillId="2" borderId="43" xfId="0" applyFont="1" applyFill="1" applyBorder="1" applyAlignment="1">
      <alignment horizontal="center" vertical="center" wrapText="1"/>
    </xf>
    <xf numFmtId="3" fontId="2" fillId="2" borderId="24" xfId="1" applyNumberFormat="1" applyFont="1" applyFill="1" applyBorder="1" applyAlignment="1">
      <alignment horizontal="right" vertical="center"/>
    </xf>
    <xf numFmtId="3" fontId="2" fillId="2" borderId="44" xfId="1" applyNumberFormat="1" applyFont="1" applyFill="1" applyBorder="1" applyAlignment="1">
      <alignment horizontal="right" vertical="center"/>
    </xf>
    <xf numFmtId="0" fontId="9" fillId="2" borderId="46" xfId="0" applyFont="1" applyFill="1" applyBorder="1" applyAlignment="1">
      <alignment horizontal="center" vertical="center" wrapText="1"/>
    </xf>
    <xf numFmtId="41" fontId="2" fillId="2" borderId="30" xfId="1" applyFont="1" applyFill="1" applyBorder="1" applyAlignment="1">
      <alignment horizontal="center" vertical="center"/>
    </xf>
    <xf numFmtId="3" fontId="2" fillId="2" borderId="30" xfId="1" applyNumberFormat="1" applyFont="1" applyFill="1" applyBorder="1" applyAlignment="1">
      <alignment horizontal="right" vertical="center"/>
    </xf>
    <xf numFmtId="3" fontId="2" fillId="2" borderId="47" xfId="1" applyNumberFormat="1" applyFont="1" applyFill="1" applyBorder="1" applyAlignment="1">
      <alignment horizontal="right" vertical="center"/>
    </xf>
    <xf numFmtId="41" fontId="2" fillId="0" borderId="16" xfId="1" applyFont="1" applyBorder="1" applyAlignment="1">
      <alignment horizontal="center" vertical="center"/>
    </xf>
    <xf numFmtId="3" fontId="2" fillId="0" borderId="16" xfId="1" applyNumberFormat="1" applyFont="1" applyBorder="1" applyAlignment="1">
      <alignment horizontal="right" vertical="center"/>
    </xf>
    <xf numFmtId="3" fontId="2" fillId="0" borderId="42" xfId="1" applyNumberFormat="1" applyFont="1" applyBorder="1" applyAlignment="1">
      <alignment horizontal="right" vertical="center"/>
    </xf>
    <xf numFmtId="41" fontId="2" fillId="0" borderId="30" xfId="1" applyFont="1" applyBorder="1" applyAlignment="1">
      <alignment horizontal="center" vertical="center"/>
    </xf>
    <xf numFmtId="3" fontId="2" fillId="0" borderId="30" xfId="1" applyNumberFormat="1" applyFont="1" applyBorder="1" applyAlignment="1">
      <alignment horizontal="right" vertical="center"/>
    </xf>
    <xf numFmtId="3" fontId="2" fillId="0" borderId="47" xfId="1" applyNumberFormat="1" applyFont="1" applyBorder="1" applyAlignment="1">
      <alignment horizontal="right" vertical="center"/>
    </xf>
    <xf numFmtId="41" fontId="2" fillId="2" borderId="23" xfId="1" applyFont="1" applyFill="1" applyBorder="1" applyAlignment="1">
      <alignment horizontal="center" vertical="center"/>
    </xf>
    <xf numFmtId="3" fontId="2" fillId="2" borderId="16" xfId="1" applyNumberFormat="1" applyFont="1" applyFill="1" applyBorder="1" applyAlignment="1">
      <alignment horizontal="right" vertical="center"/>
    </xf>
    <xf numFmtId="3" fontId="2" fillId="2" borderId="42" xfId="1" applyNumberFormat="1" applyFont="1" applyFill="1" applyBorder="1" applyAlignment="1">
      <alignment horizontal="right" vertical="center"/>
    </xf>
    <xf numFmtId="0" fontId="9" fillId="3" borderId="41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3" fontId="2" fillId="3" borderId="16" xfId="1" applyNumberFormat="1" applyFont="1" applyFill="1" applyBorder="1" applyAlignment="1">
      <alignment horizontal="right" vertical="center"/>
    </xf>
    <xf numFmtId="3" fontId="2" fillId="3" borderId="42" xfId="1" applyNumberFormat="1" applyFont="1" applyFill="1" applyBorder="1" applyAlignment="1">
      <alignment horizontal="right" vertical="center"/>
    </xf>
    <xf numFmtId="0" fontId="9" fillId="3" borderId="4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3" fontId="2" fillId="3" borderId="24" xfId="1" applyNumberFormat="1" applyFont="1" applyFill="1" applyBorder="1" applyAlignment="1">
      <alignment horizontal="right" vertical="center"/>
    </xf>
    <xf numFmtId="3" fontId="2" fillId="3" borderId="44" xfId="1" applyNumberFormat="1" applyFont="1" applyFill="1" applyBorder="1" applyAlignment="1">
      <alignment horizontal="right" vertical="center"/>
    </xf>
    <xf numFmtId="41" fontId="2" fillId="3" borderId="23" xfId="1" applyFont="1" applyFill="1" applyBorder="1" applyAlignment="1">
      <alignment horizontal="center" vertical="center"/>
    </xf>
    <xf numFmtId="3" fontId="2" fillId="3" borderId="23" xfId="1" applyNumberFormat="1" applyFont="1" applyFill="1" applyBorder="1" applyAlignment="1">
      <alignment horizontal="right" vertical="center"/>
    </xf>
    <xf numFmtId="3" fontId="2" fillId="3" borderId="85" xfId="1" applyNumberFormat="1" applyFont="1" applyFill="1" applyBorder="1" applyAlignment="1">
      <alignment horizontal="right" vertical="center"/>
    </xf>
    <xf numFmtId="0" fontId="2" fillId="0" borderId="51" xfId="0" applyFont="1" applyBorder="1" applyAlignment="1">
      <alignment horizontal="center" vertical="center" wrapText="1"/>
    </xf>
    <xf numFmtId="41" fontId="2" fillId="4" borderId="16" xfId="1" applyFont="1" applyFill="1" applyBorder="1" applyAlignment="1">
      <alignment horizontal="center" vertical="center" wrapText="1"/>
    </xf>
    <xf numFmtId="3" fontId="2" fillId="4" borderId="16" xfId="1" applyNumberFormat="1" applyFont="1" applyFill="1" applyBorder="1" applyAlignment="1">
      <alignment horizontal="right" vertical="center"/>
    </xf>
    <xf numFmtId="3" fontId="2" fillId="4" borderId="42" xfId="1" applyNumberFormat="1" applyFont="1" applyFill="1" applyBorder="1" applyAlignment="1">
      <alignment horizontal="right" vertical="center"/>
    </xf>
    <xf numFmtId="3" fontId="2" fillId="4" borderId="24" xfId="1" applyNumberFormat="1" applyFont="1" applyFill="1" applyBorder="1" applyAlignment="1">
      <alignment horizontal="right" vertical="center"/>
    </xf>
    <xf numFmtId="3" fontId="2" fillId="4" borderId="44" xfId="1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41" fontId="2" fillId="4" borderId="30" xfId="1" applyFont="1" applyFill="1" applyBorder="1" applyAlignment="1">
      <alignment horizontal="center" vertical="center" wrapText="1"/>
    </xf>
    <xf numFmtId="3" fontId="2" fillId="4" borderId="30" xfId="1" applyNumberFormat="1" applyFont="1" applyFill="1" applyBorder="1" applyAlignment="1">
      <alignment horizontal="right" vertical="center"/>
    </xf>
    <xf numFmtId="3" fontId="2" fillId="4" borderId="47" xfId="1" applyNumberFormat="1" applyFont="1" applyFill="1" applyBorder="1" applyAlignment="1">
      <alignment horizontal="right" vertical="center"/>
    </xf>
    <xf numFmtId="41" fontId="9" fillId="0" borderId="16" xfId="1" applyFont="1" applyBorder="1" applyAlignment="1">
      <alignment horizontal="center" vertical="center" wrapText="1"/>
    </xf>
    <xf numFmtId="3" fontId="9" fillId="0" borderId="16" xfId="1" applyNumberFormat="1" applyFont="1" applyBorder="1" applyAlignment="1">
      <alignment horizontal="right" vertical="center" wrapText="1"/>
    </xf>
    <xf numFmtId="3" fontId="9" fillId="0" borderId="28" xfId="1" applyNumberFormat="1" applyFont="1" applyBorder="1" applyAlignment="1">
      <alignment horizontal="right" vertical="center"/>
    </xf>
    <xf numFmtId="3" fontId="9" fillId="0" borderId="42" xfId="1" applyNumberFormat="1" applyFont="1" applyBorder="1" applyAlignment="1">
      <alignment horizontal="right" vertical="center"/>
    </xf>
    <xf numFmtId="41" fontId="9" fillId="0" borderId="24" xfId="1" applyFont="1" applyBorder="1" applyAlignment="1">
      <alignment horizontal="center" vertical="center" wrapText="1"/>
    </xf>
    <xf numFmtId="3" fontId="9" fillId="0" borderId="24" xfId="1" applyNumberFormat="1" applyFont="1" applyBorder="1" applyAlignment="1">
      <alignment horizontal="right" vertical="center" wrapText="1"/>
    </xf>
    <xf numFmtId="3" fontId="9" fillId="0" borderId="24" xfId="1" applyNumberFormat="1" applyFont="1" applyBorder="1" applyAlignment="1">
      <alignment horizontal="right" vertical="center"/>
    </xf>
    <xf numFmtId="3" fontId="9" fillId="0" borderId="44" xfId="1" applyNumberFormat="1" applyFont="1" applyBorder="1" applyAlignment="1">
      <alignment horizontal="right" vertical="center"/>
    </xf>
    <xf numFmtId="41" fontId="9" fillId="0" borderId="30" xfId="1" applyFont="1" applyBorder="1" applyAlignment="1">
      <alignment horizontal="center" vertical="center" wrapText="1"/>
    </xf>
    <xf numFmtId="3" fontId="9" fillId="0" borderId="30" xfId="1" applyNumberFormat="1" applyFont="1" applyBorder="1" applyAlignment="1">
      <alignment horizontal="right" vertical="center"/>
    </xf>
    <xf numFmtId="3" fontId="9" fillId="0" borderId="26" xfId="1" applyNumberFormat="1" applyFont="1" applyBorder="1" applyAlignment="1">
      <alignment horizontal="right" vertical="center"/>
    </xf>
    <xf numFmtId="3" fontId="9" fillId="0" borderId="50" xfId="1" applyNumberFormat="1" applyFont="1" applyBorder="1" applyAlignment="1">
      <alignment horizontal="right" vertical="center"/>
    </xf>
    <xf numFmtId="41" fontId="2" fillId="0" borderId="16" xfId="1" applyFont="1" applyBorder="1" applyAlignment="1">
      <alignment horizontal="center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2" fillId="0" borderId="24" xfId="1" applyNumberFormat="1" applyFont="1" applyBorder="1" applyAlignment="1">
      <alignment horizontal="right" vertical="center" wrapText="1"/>
    </xf>
    <xf numFmtId="41" fontId="2" fillId="0" borderId="30" xfId="1" applyFont="1" applyBorder="1" applyAlignment="1">
      <alignment horizontal="center" vertical="center" wrapText="1"/>
    </xf>
    <xf numFmtId="3" fontId="2" fillId="0" borderId="44" xfId="1" applyNumberFormat="1" applyFont="1" applyBorder="1" applyAlignment="1">
      <alignment horizontal="right" vertical="center" wrapText="1"/>
    </xf>
    <xf numFmtId="3" fontId="2" fillId="0" borderId="26" xfId="1" applyNumberFormat="1" applyFont="1" applyBorder="1" applyAlignment="1">
      <alignment horizontal="right" vertical="center" wrapText="1"/>
    </xf>
    <xf numFmtId="3" fontId="2" fillId="0" borderId="50" xfId="1" applyNumberFormat="1" applyFont="1" applyBorder="1" applyAlignment="1">
      <alignment horizontal="right" vertical="center" wrapText="1"/>
    </xf>
    <xf numFmtId="3" fontId="9" fillId="0" borderId="47" xfId="1" applyNumberFormat="1" applyFont="1" applyBorder="1" applyAlignment="1">
      <alignment horizontal="right" vertical="center"/>
    </xf>
    <xf numFmtId="41" fontId="2" fillId="2" borderId="16" xfId="1" applyFont="1" applyFill="1" applyBorder="1" applyAlignment="1">
      <alignment horizontal="center" vertical="center" wrapText="1"/>
    </xf>
    <xf numFmtId="3" fontId="2" fillId="2" borderId="23" xfId="1" applyNumberFormat="1" applyFont="1" applyFill="1" applyBorder="1" applyAlignment="1">
      <alignment horizontal="right" vertical="center" wrapText="1"/>
    </xf>
    <xf numFmtId="3" fontId="2" fillId="2" borderId="85" xfId="1" applyNumberFormat="1" applyFont="1" applyFill="1" applyBorder="1" applyAlignment="1">
      <alignment horizontal="right" vertical="center" wrapText="1"/>
    </xf>
    <xf numFmtId="3" fontId="2" fillId="2" borderId="24" xfId="1" applyNumberFormat="1" applyFont="1" applyFill="1" applyBorder="1" applyAlignment="1">
      <alignment horizontal="right" vertical="center" wrapText="1"/>
    </xf>
    <xf numFmtId="3" fontId="2" fillId="2" borderId="44" xfId="1" applyNumberFormat="1" applyFont="1" applyFill="1" applyBorder="1" applyAlignment="1">
      <alignment horizontal="right" vertical="center" wrapText="1"/>
    </xf>
    <xf numFmtId="41" fontId="2" fillId="2" borderId="30" xfId="1" applyFont="1" applyFill="1" applyBorder="1" applyAlignment="1">
      <alignment horizontal="center" vertical="center" wrapText="1"/>
    </xf>
    <xf numFmtId="41" fontId="2" fillId="0" borderId="23" xfId="1" applyFont="1" applyBorder="1" applyAlignment="1">
      <alignment horizontal="center" vertical="center" wrapText="1"/>
    </xf>
    <xf numFmtId="3" fontId="2" fillId="0" borderId="17" xfId="1" applyNumberFormat="1" applyFont="1" applyBorder="1" applyAlignment="1">
      <alignment horizontal="right" vertical="center" wrapText="1"/>
    </xf>
    <xf numFmtId="3" fontId="2" fillId="0" borderId="86" xfId="1" applyNumberFormat="1" applyFont="1" applyBorder="1" applyAlignment="1">
      <alignment horizontal="right" vertical="center" wrapText="1"/>
    </xf>
    <xf numFmtId="3" fontId="2" fillId="2" borderId="16" xfId="1" applyNumberFormat="1" applyFont="1" applyFill="1" applyBorder="1" applyAlignment="1">
      <alignment horizontal="right" vertical="center" wrapText="1"/>
    </xf>
    <xf numFmtId="3" fontId="2" fillId="2" borderId="42" xfId="1" applyNumberFormat="1" applyFont="1" applyFill="1" applyBorder="1" applyAlignment="1">
      <alignment horizontal="right" vertical="center" wrapText="1"/>
    </xf>
    <xf numFmtId="3" fontId="2" fillId="2" borderId="17" xfId="1" applyNumberFormat="1" applyFont="1" applyFill="1" applyBorder="1" applyAlignment="1">
      <alignment horizontal="right" vertical="center" wrapText="1"/>
    </xf>
    <xf numFmtId="3" fontId="2" fillId="2" borderId="86" xfId="1" applyNumberFormat="1" applyFont="1" applyFill="1" applyBorder="1" applyAlignment="1">
      <alignment horizontal="right" vertical="center" wrapText="1"/>
    </xf>
    <xf numFmtId="41" fontId="2" fillId="3" borderId="16" xfId="1" applyFont="1" applyFill="1" applyBorder="1" applyAlignment="1">
      <alignment horizontal="center" vertical="center" wrapText="1"/>
    </xf>
    <xf numFmtId="3" fontId="2" fillId="3" borderId="16" xfId="1" applyNumberFormat="1" applyFont="1" applyFill="1" applyBorder="1" applyAlignment="1">
      <alignment horizontal="right" vertical="center" wrapText="1"/>
    </xf>
    <xf numFmtId="3" fontId="2" fillId="3" borderId="42" xfId="1" applyNumberFormat="1" applyFont="1" applyFill="1" applyBorder="1" applyAlignment="1">
      <alignment horizontal="right" vertical="center" wrapText="1"/>
    </xf>
    <xf numFmtId="41" fontId="2" fillId="3" borderId="24" xfId="1" applyFont="1" applyFill="1" applyBorder="1" applyAlignment="1">
      <alignment horizontal="center" vertical="center" wrapText="1"/>
    </xf>
    <xf numFmtId="3" fontId="2" fillId="3" borderId="24" xfId="1" applyNumberFormat="1" applyFont="1" applyFill="1" applyBorder="1" applyAlignment="1">
      <alignment horizontal="right" vertical="center" wrapText="1"/>
    </xf>
    <xf numFmtId="3" fontId="2" fillId="3" borderId="44" xfId="1" applyNumberFormat="1" applyFont="1" applyFill="1" applyBorder="1" applyAlignment="1">
      <alignment horizontal="right" vertical="center" wrapText="1"/>
    </xf>
    <xf numFmtId="41" fontId="2" fillId="3" borderId="30" xfId="1" applyFont="1" applyFill="1" applyBorder="1" applyAlignment="1">
      <alignment horizontal="center" vertical="center" wrapText="1"/>
    </xf>
    <xf numFmtId="3" fontId="2" fillId="3" borderId="30" xfId="1" applyNumberFormat="1" applyFont="1" applyFill="1" applyBorder="1" applyAlignment="1">
      <alignment horizontal="right" vertical="center"/>
    </xf>
    <xf numFmtId="3" fontId="2" fillId="3" borderId="47" xfId="1" applyNumberFormat="1" applyFont="1" applyFill="1" applyBorder="1" applyAlignment="1">
      <alignment horizontal="right" vertical="center"/>
    </xf>
    <xf numFmtId="41" fontId="2" fillId="2" borderId="23" xfId="1" applyFont="1" applyFill="1" applyBorder="1" applyAlignment="1">
      <alignment horizontal="center" vertical="center" wrapText="1"/>
    </xf>
    <xf numFmtId="3" fontId="2" fillId="2" borderId="26" xfId="1" applyNumberFormat="1" applyFont="1" applyFill="1" applyBorder="1" applyAlignment="1">
      <alignment horizontal="right" vertical="center" wrapText="1"/>
    </xf>
    <xf numFmtId="3" fontId="2" fillId="2" borderId="50" xfId="1" applyNumberFormat="1" applyFont="1" applyFill="1" applyBorder="1" applyAlignment="1">
      <alignment horizontal="right" vertical="center" wrapText="1"/>
    </xf>
    <xf numFmtId="3" fontId="2" fillId="4" borderId="16" xfId="1" applyNumberFormat="1" applyFont="1" applyFill="1" applyBorder="1" applyAlignment="1">
      <alignment horizontal="right" vertical="center" wrapText="1"/>
    </xf>
    <xf numFmtId="3" fontId="2" fillId="4" borderId="42" xfId="1" applyNumberFormat="1" applyFont="1" applyFill="1" applyBorder="1" applyAlignment="1">
      <alignment horizontal="right" vertical="center" wrapText="1"/>
    </xf>
    <xf numFmtId="3" fontId="2" fillId="4" borderId="24" xfId="1" applyNumberFormat="1" applyFont="1" applyFill="1" applyBorder="1" applyAlignment="1">
      <alignment horizontal="right" vertical="center" wrapText="1"/>
    </xf>
    <xf numFmtId="3" fontId="2" fillId="4" borderId="44" xfId="1" applyNumberFormat="1" applyFont="1" applyFill="1" applyBorder="1" applyAlignment="1">
      <alignment horizontal="right" vertical="center" wrapText="1"/>
    </xf>
    <xf numFmtId="41" fontId="2" fillId="3" borderId="23" xfId="1" applyFont="1" applyFill="1" applyBorder="1" applyAlignment="1">
      <alignment horizontal="center" vertical="center" wrapText="1"/>
    </xf>
    <xf numFmtId="3" fontId="2" fillId="4" borderId="26" xfId="1" applyNumberFormat="1" applyFont="1" applyFill="1" applyBorder="1" applyAlignment="1">
      <alignment horizontal="right" vertical="center" wrapText="1"/>
    </xf>
    <xf numFmtId="3" fontId="2" fillId="4" borderId="50" xfId="1" applyNumberFormat="1" applyFont="1" applyFill="1" applyBorder="1" applyAlignment="1">
      <alignment horizontal="right" vertical="center" wrapText="1"/>
    </xf>
    <xf numFmtId="3" fontId="2" fillId="0" borderId="16" xfId="1" applyNumberFormat="1" applyFont="1" applyFill="1" applyBorder="1" applyAlignment="1">
      <alignment horizontal="right" vertical="center" wrapText="1"/>
    </xf>
    <xf numFmtId="3" fontId="2" fillId="0" borderId="24" xfId="1" applyNumberFormat="1" applyFont="1" applyFill="1" applyBorder="1" applyAlignment="1">
      <alignment horizontal="right" vertical="center" wrapText="1"/>
    </xf>
    <xf numFmtId="0" fontId="2" fillId="0" borderId="87" xfId="0" applyFont="1" applyBorder="1" applyAlignment="1">
      <alignment horizontal="center" vertical="center" wrapText="1"/>
    </xf>
    <xf numFmtId="0" fontId="9" fillId="3" borderId="8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1" fontId="2" fillId="4" borderId="89" xfId="1" applyFont="1" applyFill="1" applyBorder="1" applyAlignment="1">
      <alignment horizontal="center" vertical="center" wrapText="1"/>
    </xf>
    <xf numFmtId="3" fontId="2" fillId="4" borderId="74" xfId="1" applyNumberFormat="1" applyFont="1" applyFill="1" applyBorder="1" applyAlignment="1">
      <alignment horizontal="right" vertical="center" wrapText="1"/>
    </xf>
    <xf numFmtId="3" fontId="2" fillId="4" borderId="89" xfId="1" applyNumberFormat="1" applyFont="1" applyFill="1" applyBorder="1" applyAlignment="1">
      <alignment horizontal="right" vertical="center"/>
    </xf>
    <xf numFmtId="3" fontId="2" fillId="4" borderId="90" xfId="1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41" fontId="7" fillId="5" borderId="12" xfId="1" applyFont="1" applyFill="1" applyBorder="1" applyAlignment="1">
      <alignment horizontal="center" vertical="center" wrapText="1"/>
    </xf>
    <xf numFmtId="3" fontId="8" fillId="5" borderId="12" xfId="1" applyNumberFormat="1" applyFont="1" applyFill="1" applyBorder="1" applyAlignment="1">
      <alignment horizontal="right" vertical="center" wrapText="1"/>
    </xf>
    <xf numFmtId="3" fontId="8" fillId="5" borderId="68" xfId="1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0" xfId="0" applyFont="1" applyFill="1" applyBorder="1" applyAlignment="1">
      <alignment horizontal="center" vertical="center" shrinkToFit="1"/>
    </xf>
    <xf numFmtId="41" fontId="7" fillId="5" borderId="24" xfId="1" applyFont="1" applyFill="1" applyBorder="1" applyAlignment="1">
      <alignment horizontal="center" vertical="center" wrapText="1"/>
    </xf>
    <xf numFmtId="3" fontId="8" fillId="5" borderId="24" xfId="1" applyNumberFormat="1" applyFont="1" applyFill="1" applyBorder="1" applyAlignment="1">
      <alignment horizontal="right" vertical="center" wrapText="1"/>
    </xf>
    <xf numFmtId="3" fontId="8" fillId="5" borderId="44" xfId="1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41" fontId="7" fillId="5" borderId="89" xfId="1" applyFont="1" applyFill="1" applyBorder="1" applyAlignment="1">
      <alignment horizontal="center" vertical="center" wrapText="1"/>
    </xf>
    <xf numFmtId="3" fontId="7" fillId="5" borderId="89" xfId="1" applyNumberFormat="1" applyFont="1" applyFill="1" applyBorder="1" applyAlignment="1">
      <alignment horizontal="right" vertical="center"/>
    </xf>
    <xf numFmtId="3" fontId="7" fillId="5" borderId="90" xfId="1" applyNumberFormat="1" applyFont="1" applyFill="1" applyBorder="1" applyAlignment="1">
      <alignment horizontal="right" vertical="center"/>
    </xf>
    <xf numFmtId="0" fontId="1" fillId="0" borderId="0" xfId="0" applyFont="1"/>
    <xf numFmtId="0" fontId="10" fillId="0" borderId="0" xfId="0" applyFont="1"/>
    <xf numFmtId="176" fontId="10" fillId="0" borderId="0" xfId="1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0" fontId="11" fillId="0" borderId="0" xfId="0" applyFont="1"/>
    <xf numFmtId="176" fontId="11" fillId="0" borderId="0" xfId="1" applyNumberFormat="1" applyFont="1" applyAlignment="1">
      <alignment horizontal="center"/>
    </xf>
    <xf numFmtId="177" fontId="11" fillId="0" borderId="0" xfId="1" applyNumberFormat="1" applyFont="1" applyAlignment="1">
      <alignment horizontal="center"/>
    </xf>
    <xf numFmtId="176" fontId="1" fillId="0" borderId="0" xfId="1" applyNumberFormat="1" applyAlignment="1">
      <alignment horizontal="center"/>
    </xf>
    <xf numFmtId="177" fontId="1" fillId="0" borderId="0" xfId="1" applyNumberFormat="1" applyAlignment="1">
      <alignment horizont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59" zoomScaleNormal="100" workbookViewId="0">
      <selection activeCell="E78" sqref="E78"/>
    </sheetView>
  </sheetViews>
  <sheetFormatPr defaultRowHeight="13.5" x14ac:dyDescent="0.15"/>
  <cols>
    <col min="1" max="1" width="5.88671875" customWidth="1"/>
    <col min="2" max="2" width="6.88671875" customWidth="1"/>
    <col min="3" max="3" width="17.77734375" customWidth="1"/>
    <col min="4" max="4" width="10.44140625" customWidth="1"/>
    <col min="5" max="6" width="15" style="203" customWidth="1"/>
    <col min="7" max="8" width="15" style="204" customWidth="1"/>
    <col min="9" max="9" width="22.5546875" customWidth="1"/>
    <col min="10" max="10" width="9.5546875" bestFit="1" customWidth="1"/>
  </cols>
  <sheetData>
    <row r="1" spans="1:9" ht="16.5" customHeight="1" x14ac:dyDescent="0.15">
      <c r="A1" s="1" t="s">
        <v>0</v>
      </c>
      <c r="B1" s="2"/>
      <c r="C1" s="2"/>
      <c r="D1" s="2"/>
      <c r="E1" s="3"/>
      <c r="F1" s="3"/>
      <c r="G1" s="4"/>
      <c r="H1" s="5"/>
    </row>
    <row r="2" spans="1:9" ht="33.75" customHeight="1" x14ac:dyDescent="0.15">
      <c r="A2" s="6" t="s">
        <v>1</v>
      </c>
      <c r="B2" s="7"/>
      <c r="C2" s="7"/>
      <c r="D2" s="7"/>
      <c r="E2" s="7"/>
      <c r="F2" s="7"/>
      <c r="G2" s="7"/>
      <c r="H2" s="8"/>
    </row>
    <row r="3" spans="1:9" ht="25.5" customHeight="1" thickBot="1" x14ac:dyDescent="0.2">
      <c r="A3" s="9" t="s">
        <v>2</v>
      </c>
      <c r="B3" s="10"/>
      <c r="C3" s="10"/>
      <c r="D3" s="11" t="s">
        <v>3</v>
      </c>
      <c r="E3" s="12"/>
      <c r="F3" s="12"/>
      <c r="G3" s="13"/>
      <c r="H3" s="14" t="s">
        <v>4</v>
      </c>
    </row>
    <row r="4" spans="1:9" ht="25.5" customHeight="1" x14ac:dyDescent="0.15">
      <c r="A4" s="15" t="s">
        <v>5</v>
      </c>
      <c r="B4" s="16"/>
      <c r="C4" s="17"/>
      <c r="D4" s="18" t="s">
        <v>6</v>
      </c>
      <c r="E4" s="19" t="s">
        <v>7</v>
      </c>
      <c r="F4" s="20" t="s">
        <v>8</v>
      </c>
      <c r="G4" s="20" t="s">
        <v>9</v>
      </c>
      <c r="H4" s="21" t="s">
        <v>10</v>
      </c>
    </row>
    <row r="5" spans="1:9" ht="25.5" customHeight="1" thickBot="1" x14ac:dyDescent="0.2">
      <c r="A5" s="22" t="s">
        <v>11</v>
      </c>
      <c r="B5" s="23" t="s">
        <v>12</v>
      </c>
      <c r="C5" s="23" t="s">
        <v>13</v>
      </c>
      <c r="D5" s="24"/>
      <c r="E5" s="25"/>
      <c r="F5" s="26"/>
      <c r="G5" s="26"/>
      <c r="H5" s="27"/>
      <c r="I5" s="28"/>
    </row>
    <row r="6" spans="1:9" ht="24" customHeight="1" x14ac:dyDescent="0.15">
      <c r="A6" s="29" t="s">
        <v>14</v>
      </c>
      <c r="B6" s="30" t="s">
        <v>14</v>
      </c>
      <c r="C6" s="31" t="s">
        <v>15</v>
      </c>
      <c r="D6" s="32" t="s">
        <v>16</v>
      </c>
      <c r="E6" s="33">
        <v>1301273090</v>
      </c>
      <c r="F6" s="33">
        <v>0</v>
      </c>
      <c r="G6" s="33">
        <v>0</v>
      </c>
      <c r="H6" s="34">
        <f t="shared" ref="H6:H17" si="0">SUM(E6:G6)</f>
        <v>1301273090</v>
      </c>
      <c r="I6" s="28"/>
    </row>
    <row r="7" spans="1:9" ht="24" customHeight="1" x14ac:dyDescent="0.15">
      <c r="A7" s="35"/>
      <c r="B7" s="36"/>
      <c r="C7" s="37"/>
      <c r="D7" s="38" t="s">
        <v>17</v>
      </c>
      <c r="E7" s="39">
        <v>1297586360</v>
      </c>
      <c r="F7" s="39">
        <v>0</v>
      </c>
      <c r="G7" s="39">
        <v>0</v>
      </c>
      <c r="H7" s="40">
        <f t="shared" si="0"/>
        <v>1297586360</v>
      </c>
      <c r="I7" s="28"/>
    </row>
    <row r="8" spans="1:9" ht="24" customHeight="1" x14ac:dyDescent="0.15">
      <c r="A8" s="35"/>
      <c r="B8" s="36"/>
      <c r="C8" s="41"/>
      <c r="D8" s="42" t="s">
        <v>18</v>
      </c>
      <c r="E8" s="43">
        <f>(E6-E7)</f>
        <v>3686730</v>
      </c>
      <c r="F8" s="43">
        <v>0</v>
      </c>
      <c r="G8" s="43">
        <v>0</v>
      </c>
      <c r="H8" s="44">
        <f t="shared" si="0"/>
        <v>3686730</v>
      </c>
      <c r="I8" s="28"/>
    </row>
    <row r="9" spans="1:9" ht="24" customHeight="1" x14ac:dyDescent="0.15">
      <c r="A9" s="35"/>
      <c r="B9" s="36"/>
      <c r="C9" s="45" t="s">
        <v>19</v>
      </c>
      <c r="D9" s="46" t="s">
        <v>16</v>
      </c>
      <c r="E9" s="47">
        <v>762711740</v>
      </c>
      <c r="F9" s="47">
        <v>0</v>
      </c>
      <c r="G9" s="47">
        <v>0</v>
      </c>
      <c r="H9" s="48">
        <f>SUM(E9:G9)</f>
        <v>762711740</v>
      </c>
      <c r="I9" s="28"/>
    </row>
    <row r="10" spans="1:9" ht="24" customHeight="1" x14ac:dyDescent="0.15">
      <c r="A10" s="35"/>
      <c r="B10" s="36"/>
      <c r="C10" s="36"/>
      <c r="D10" s="38" t="s">
        <v>17</v>
      </c>
      <c r="E10" s="39">
        <v>760699630</v>
      </c>
      <c r="F10" s="39">
        <v>0</v>
      </c>
      <c r="G10" s="39">
        <v>0</v>
      </c>
      <c r="H10" s="40">
        <f>SUM(E10:G10)</f>
        <v>760699630</v>
      </c>
      <c r="I10" s="28"/>
    </row>
    <row r="11" spans="1:9" ht="24" customHeight="1" x14ac:dyDescent="0.15">
      <c r="A11" s="35"/>
      <c r="B11" s="36"/>
      <c r="C11" s="49"/>
      <c r="D11" s="42" t="s">
        <v>18</v>
      </c>
      <c r="E11" s="43">
        <f>(E9-E10)</f>
        <v>2012110</v>
      </c>
      <c r="F11" s="43">
        <v>0</v>
      </c>
      <c r="G11" s="43">
        <v>0</v>
      </c>
      <c r="H11" s="44">
        <f>SUM(E11:G11)</f>
        <v>2012110</v>
      </c>
      <c r="I11" s="28"/>
    </row>
    <row r="12" spans="1:9" ht="24" customHeight="1" x14ac:dyDescent="0.15">
      <c r="A12" s="35"/>
      <c r="B12" s="36"/>
      <c r="C12" s="50" t="s">
        <v>20</v>
      </c>
      <c r="D12" s="46" t="s">
        <v>16</v>
      </c>
      <c r="E12" s="47">
        <v>0</v>
      </c>
      <c r="F12" s="51">
        <v>5000000</v>
      </c>
      <c r="G12" s="51">
        <v>0</v>
      </c>
      <c r="H12" s="48">
        <f>SUM(E12:G12)</f>
        <v>5000000</v>
      </c>
    </row>
    <row r="13" spans="1:9" ht="24" customHeight="1" x14ac:dyDescent="0.15">
      <c r="A13" s="35"/>
      <c r="B13" s="36"/>
      <c r="C13" s="52"/>
      <c r="D13" s="38" t="s">
        <v>17</v>
      </c>
      <c r="E13" s="39">
        <v>0</v>
      </c>
      <c r="F13" s="53">
        <v>4191000</v>
      </c>
      <c r="G13" s="53">
        <v>0</v>
      </c>
      <c r="H13" s="40">
        <f>SUM(E13:G13)</f>
        <v>4191000</v>
      </c>
    </row>
    <row r="14" spans="1:9" ht="24" customHeight="1" x14ac:dyDescent="0.15">
      <c r="A14" s="35"/>
      <c r="B14" s="36"/>
      <c r="C14" s="52"/>
      <c r="D14" s="42" t="s">
        <v>18</v>
      </c>
      <c r="E14" s="43">
        <v>0</v>
      </c>
      <c r="F14" s="54">
        <f>(F12-F13)</f>
        <v>809000</v>
      </c>
      <c r="G14" s="54">
        <f>(G13-G12)</f>
        <v>0</v>
      </c>
      <c r="H14" s="44">
        <f>(H12-H13)</f>
        <v>809000</v>
      </c>
    </row>
    <row r="15" spans="1:9" ht="24" customHeight="1" x14ac:dyDescent="0.15">
      <c r="A15" s="35"/>
      <c r="B15" s="36"/>
      <c r="C15" s="55" t="s">
        <v>21</v>
      </c>
      <c r="D15" s="56" t="s">
        <v>16</v>
      </c>
      <c r="E15" s="57">
        <f>SUM(E6,E9,E12)</f>
        <v>2063984830</v>
      </c>
      <c r="F15" s="58">
        <f>(F12)</f>
        <v>5000000</v>
      </c>
      <c r="G15" s="58">
        <v>0</v>
      </c>
      <c r="H15" s="59">
        <f t="shared" si="0"/>
        <v>2068984830</v>
      </c>
    </row>
    <row r="16" spans="1:9" ht="24" customHeight="1" x14ac:dyDescent="0.15">
      <c r="A16" s="35"/>
      <c r="B16" s="36"/>
      <c r="C16" s="60"/>
      <c r="D16" s="61" t="s">
        <v>17</v>
      </c>
      <c r="E16" s="62">
        <f>SUM(E7,E10,E13)</f>
        <v>2058285990</v>
      </c>
      <c r="F16" s="63">
        <f>(F13)</f>
        <v>4191000</v>
      </c>
      <c r="G16" s="63">
        <v>0</v>
      </c>
      <c r="H16" s="64">
        <f t="shared" si="0"/>
        <v>2062476990</v>
      </c>
    </row>
    <row r="17" spans="1:8" ht="24" customHeight="1" x14ac:dyDescent="0.15">
      <c r="A17" s="35"/>
      <c r="B17" s="49"/>
      <c r="C17" s="65"/>
      <c r="D17" s="66" t="s">
        <v>18</v>
      </c>
      <c r="E17" s="67">
        <f>SUM(E8,E11,E14)</f>
        <v>5698840</v>
      </c>
      <c r="F17" s="68">
        <f>(F15-F16)</f>
        <v>809000</v>
      </c>
      <c r="G17" s="68">
        <f>(G16-G15)</f>
        <v>0</v>
      </c>
      <c r="H17" s="69">
        <f t="shared" si="0"/>
        <v>6507840</v>
      </c>
    </row>
    <row r="18" spans="1:8" ht="24" customHeight="1" x14ac:dyDescent="0.15">
      <c r="A18" s="35"/>
      <c r="B18" s="70" t="s">
        <v>22</v>
      </c>
      <c r="C18" s="71"/>
      <c r="D18" s="72" t="s">
        <v>16</v>
      </c>
      <c r="E18" s="73">
        <f t="shared" ref="E18:H20" si="1">SUM(E15)</f>
        <v>2063984830</v>
      </c>
      <c r="F18" s="73">
        <f t="shared" si="1"/>
        <v>5000000</v>
      </c>
      <c r="G18" s="73">
        <f t="shared" si="1"/>
        <v>0</v>
      </c>
      <c r="H18" s="74">
        <f t="shared" si="1"/>
        <v>2068984830</v>
      </c>
    </row>
    <row r="19" spans="1:8" ht="24" customHeight="1" x14ac:dyDescent="0.15">
      <c r="A19" s="35"/>
      <c r="B19" s="75"/>
      <c r="C19" s="76"/>
      <c r="D19" s="77" t="s">
        <v>17</v>
      </c>
      <c r="E19" s="78">
        <f t="shared" si="1"/>
        <v>2058285990</v>
      </c>
      <c r="F19" s="78">
        <f t="shared" si="1"/>
        <v>4191000</v>
      </c>
      <c r="G19" s="78">
        <f t="shared" si="1"/>
        <v>0</v>
      </c>
      <c r="H19" s="79">
        <f t="shared" si="1"/>
        <v>2062476990</v>
      </c>
    </row>
    <row r="20" spans="1:8" ht="24" customHeight="1" x14ac:dyDescent="0.15">
      <c r="A20" s="80"/>
      <c r="B20" s="81"/>
      <c r="C20" s="82"/>
      <c r="D20" s="83" t="s">
        <v>18</v>
      </c>
      <c r="E20" s="84">
        <f t="shared" si="1"/>
        <v>5698840</v>
      </c>
      <c r="F20" s="84">
        <f t="shared" si="1"/>
        <v>809000</v>
      </c>
      <c r="G20" s="84">
        <f t="shared" si="1"/>
        <v>0</v>
      </c>
      <c r="H20" s="85">
        <f t="shared" si="1"/>
        <v>6507840</v>
      </c>
    </row>
    <row r="21" spans="1:8" ht="24" customHeight="1" x14ac:dyDescent="0.15">
      <c r="A21" s="86" t="s">
        <v>23</v>
      </c>
      <c r="B21" s="87" t="s">
        <v>23</v>
      </c>
      <c r="C21" s="87" t="s">
        <v>24</v>
      </c>
      <c r="D21" s="46" t="s">
        <v>16</v>
      </c>
      <c r="E21" s="47">
        <v>0</v>
      </c>
      <c r="F21" s="88">
        <v>0</v>
      </c>
      <c r="G21" s="47">
        <v>4000000</v>
      </c>
      <c r="H21" s="48">
        <f>SUM(E21:G21)</f>
        <v>4000000</v>
      </c>
    </row>
    <row r="22" spans="1:8" ht="24" customHeight="1" x14ac:dyDescent="0.15">
      <c r="A22" s="86"/>
      <c r="B22" s="89"/>
      <c r="C22" s="89"/>
      <c r="D22" s="38" t="s">
        <v>17</v>
      </c>
      <c r="E22" s="39">
        <v>0</v>
      </c>
      <c r="F22" s="90">
        <v>0</v>
      </c>
      <c r="G22" s="39">
        <v>1636000</v>
      </c>
      <c r="H22" s="40">
        <f>SUM(E22:G22)</f>
        <v>1636000</v>
      </c>
    </row>
    <row r="23" spans="1:8" ht="24" customHeight="1" x14ac:dyDescent="0.15">
      <c r="A23" s="86"/>
      <c r="B23" s="89"/>
      <c r="C23" s="91"/>
      <c r="D23" s="42" t="s">
        <v>18</v>
      </c>
      <c r="E23" s="43">
        <v>0</v>
      </c>
      <c r="F23" s="92">
        <v>0</v>
      </c>
      <c r="G23" s="43">
        <f>(G21-G22)</f>
        <v>2364000</v>
      </c>
      <c r="H23" s="44">
        <f>(H21-H22)</f>
        <v>2364000</v>
      </c>
    </row>
    <row r="24" spans="1:8" ht="24" customHeight="1" x14ac:dyDescent="0.15">
      <c r="A24" s="86"/>
      <c r="B24" s="89"/>
      <c r="C24" s="87" t="s">
        <v>25</v>
      </c>
      <c r="D24" s="46" t="s">
        <v>16</v>
      </c>
      <c r="E24" s="88">
        <v>0</v>
      </c>
      <c r="F24" s="47">
        <v>0</v>
      </c>
      <c r="G24" s="47">
        <v>195000000</v>
      </c>
      <c r="H24" s="48">
        <f t="shared" ref="H24:H31" si="2">SUM(E24:G24)</f>
        <v>195000000</v>
      </c>
    </row>
    <row r="25" spans="1:8" ht="24" customHeight="1" x14ac:dyDescent="0.15">
      <c r="A25" s="86"/>
      <c r="B25" s="89"/>
      <c r="C25" s="89"/>
      <c r="D25" s="38" t="s">
        <v>17</v>
      </c>
      <c r="E25" s="90">
        <v>0</v>
      </c>
      <c r="F25" s="39">
        <v>0</v>
      </c>
      <c r="G25" s="39">
        <v>173822581</v>
      </c>
      <c r="H25" s="40">
        <f t="shared" si="2"/>
        <v>173822581</v>
      </c>
    </row>
    <row r="26" spans="1:8" ht="24" customHeight="1" x14ac:dyDescent="0.15">
      <c r="A26" s="86"/>
      <c r="B26" s="89"/>
      <c r="C26" s="91"/>
      <c r="D26" s="42" t="s">
        <v>18</v>
      </c>
      <c r="E26" s="92">
        <f>SUM(E24-E25)</f>
        <v>0</v>
      </c>
      <c r="F26" s="43">
        <v>0</v>
      </c>
      <c r="G26" s="43">
        <f>(G24-G25)</f>
        <v>21177419</v>
      </c>
      <c r="H26" s="44">
        <f t="shared" si="2"/>
        <v>21177419</v>
      </c>
    </row>
    <row r="27" spans="1:8" ht="24" customHeight="1" x14ac:dyDescent="0.15">
      <c r="A27" s="86"/>
      <c r="B27" s="89"/>
      <c r="C27" s="93" t="s">
        <v>21</v>
      </c>
      <c r="D27" s="56" t="s">
        <v>16</v>
      </c>
      <c r="E27" s="57">
        <f t="shared" ref="E27:H29" si="3">SUM(E21,E24)</f>
        <v>0</v>
      </c>
      <c r="F27" s="58">
        <f t="shared" si="3"/>
        <v>0</v>
      </c>
      <c r="G27" s="57">
        <f t="shared" si="3"/>
        <v>199000000</v>
      </c>
      <c r="H27" s="94">
        <f t="shared" si="3"/>
        <v>199000000</v>
      </c>
    </row>
    <row r="28" spans="1:8" ht="24" customHeight="1" x14ac:dyDescent="0.15">
      <c r="A28" s="86"/>
      <c r="B28" s="89"/>
      <c r="C28" s="95"/>
      <c r="D28" s="61" t="s">
        <v>17</v>
      </c>
      <c r="E28" s="62">
        <f t="shared" si="3"/>
        <v>0</v>
      </c>
      <c r="F28" s="63">
        <f t="shared" si="3"/>
        <v>0</v>
      </c>
      <c r="G28" s="62">
        <f t="shared" si="3"/>
        <v>175458581</v>
      </c>
      <c r="H28" s="96">
        <f t="shared" si="3"/>
        <v>175458581</v>
      </c>
    </row>
    <row r="29" spans="1:8" ht="24" customHeight="1" x14ac:dyDescent="0.15">
      <c r="A29" s="86"/>
      <c r="B29" s="91"/>
      <c r="C29" s="97"/>
      <c r="D29" s="66" t="s">
        <v>18</v>
      </c>
      <c r="E29" s="67">
        <f t="shared" si="3"/>
        <v>0</v>
      </c>
      <c r="F29" s="68">
        <f t="shared" si="3"/>
        <v>0</v>
      </c>
      <c r="G29" s="67">
        <f t="shared" si="3"/>
        <v>23541419</v>
      </c>
      <c r="H29" s="98">
        <f t="shared" si="3"/>
        <v>23541419</v>
      </c>
    </row>
    <row r="30" spans="1:8" ht="24" customHeight="1" x14ac:dyDescent="0.15">
      <c r="A30" s="86"/>
      <c r="B30" s="70" t="s">
        <v>22</v>
      </c>
      <c r="C30" s="71"/>
      <c r="D30" s="72" t="s">
        <v>16</v>
      </c>
      <c r="E30" s="73">
        <f t="shared" ref="E30:G32" si="4">(E27)</f>
        <v>0</v>
      </c>
      <c r="F30" s="73">
        <f t="shared" si="4"/>
        <v>0</v>
      </c>
      <c r="G30" s="73">
        <f t="shared" si="4"/>
        <v>199000000</v>
      </c>
      <c r="H30" s="99">
        <f t="shared" si="2"/>
        <v>199000000</v>
      </c>
    </row>
    <row r="31" spans="1:8" ht="24" customHeight="1" x14ac:dyDescent="0.15">
      <c r="A31" s="86"/>
      <c r="B31" s="75"/>
      <c r="C31" s="76"/>
      <c r="D31" s="77" t="s">
        <v>17</v>
      </c>
      <c r="E31" s="78">
        <f t="shared" si="4"/>
        <v>0</v>
      </c>
      <c r="F31" s="78">
        <f t="shared" si="4"/>
        <v>0</v>
      </c>
      <c r="G31" s="78">
        <f t="shared" si="4"/>
        <v>175458581</v>
      </c>
      <c r="H31" s="100">
        <f t="shared" si="2"/>
        <v>175458581</v>
      </c>
    </row>
    <row r="32" spans="1:8" ht="24" customHeight="1" x14ac:dyDescent="0.15">
      <c r="A32" s="86"/>
      <c r="B32" s="81"/>
      <c r="C32" s="82"/>
      <c r="D32" s="83" t="s">
        <v>18</v>
      </c>
      <c r="E32" s="84">
        <f t="shared" si="4"/>
        <v>0</v>
      </c>
      <c r="F32" s="84">
        <f t="shared" si="4"/>
        <v>0</v>
      </c>
      <c r="G32" s="84">
        <f t="shared" si="4"/>
        <v>23541419</v>
      </c>
      <c r="H32" s="85">
        <f>(H29)</f>
        <v>23541419</v>
      </c>
    </row>
    <row r="33" spans="1:8" ht="24" customHeight="1" x14ac:dyDescent="0.15">
      <c r="A33" s="101" t="s">
        <v>26</v>
      </c>
      <c r="B33" s="102" t="s">
        <v>26</v>
      </c>
      <c r="C33" s="87" t="s">
        <v>27</v>
      </c>
      <c r="D33" s="103" t="s">
        <v>16</v>
      </c>
      <c r="E33" s="104">
        <v>0</v>
      </c>
      <c r="F33" s="105">
        <v>2500000</v>
      </c>
      <c r="G33" s="105">
        <v>0</v>
      </c>
      <c r="H33" s="48">
        <f>SUM(E33:G33)</f>
        <v>2500000</v>
      </c>
    </row>
    <row r="34" spans="1:8" ht="24" customHeight="1" x14ac:dyDescent="0.15">
      <c r="A34" s="106"/>
      <c r="B34" s="107"/>
      <c r="C34" s="89"/>
      <c r="D34" s="108" t="s">
        <v>17</v>
      </c>
      <c r="E34" s="109">
        <v>0</v>
      </c>
      <c r="F34" s="110">
        <v>1500000</v>
      </c>
      <c r="G34" s="110">
        <v>0</v>
      </c>
      <c r="H34" s="40">
        <f>SUM(E34:G34)</f>
        <v>1500000</v>
      </c>
    </row>
    <row r="35" spans="1:8" ht="24" customHeight="1" x14ac:dyDescent="0.15">
      <c r="A35" s="106"/>
      <c r="B35" s="107"/>
      <c r="C35" s="91"/>
      <c r="D35" s="111" t="s">
        <v>18</v>
      </c>
      <c r="E35" s="109">
        <v>0</v>
      </c>
      <c r="F35" s="112">
        <f>(F33-F34)</f>
        <v>1000000</v>
      </c>
      <c r="G35" s="112">
        <f>(G34-G33)</f>
        <v>0</v>
      </c>
      <c r="H35" s="113">
        <f t="shared" ref="H35:H43" si="5">SUM(E35:G35)</f>
        <v>1000000</v>
      </c>
    </row>
    <row r="36" spans="1:8" ht="24" customHeight="1" x14ac:dyDescent="0.15">
      <c r="A36" s="106"/>
      <c r="B36" s="107"/>
      <c r="C36" s="114" t="s">
        <v>22</v>
      </c>
      <c r="D36" s="115" t="s">
        <v>16</v>
      </c>
      <c r="E36" s="116">
        <v>0</v>
      </c>
      <c r="F36" s="117">
        <f>(F33)</f>
        <v>2500000</v>
      </c>
      <c r="G36" s="117">
        <f>(G33)</f>
        <v>0</v>
      </c>
      <c r="H36" s="59">
        <f t="shared" si="5"/>
        <v>2500000</v>
      </c>
    </row>
    <row r="37" spans="1:8" ht="24" customHeight="1" x14ac:dyDescent="0.15">
      <c r="A37" s="106"/>
      <c r="B37" s="107"/>
      <c r="C37" s="118"/>
      <c r="D37" s="119" t="s">
        <v>17</v>
      </c>
      <c r="E37" s="120">
        <v>0</v>
      </c>
      <c r="F37" s="121">
        <f>(F34)</f>
        <v>1500000</v>
      </c>
      <c r="G37" s="121">
        <f>(G34)</f>
        <v>0</v>
      </c>
      <c r="H37" s="64">
        <f t="shared" si="5"/>
        <v>1500000</v>
      </c>
    </row>
    <row r="38" spans="1:8" ht="24" customHeight="1" x14ac:dyDescent="0.15">
      <c r="A38" s="106"/>
      <c r="B38" s="107"/>
      <c r="C38" s="122"/>
      <c r="D38" s="123" t="s">
        <v>18</v>
      </c>
      <c r="E38" s="124">
        <v>0</v>
      </c>
      <c r="F38" s="125">
        <f>(F36-F37)</f>
        <v>1000000</v>
      </c>
      <c r="G38" s="125">
        <f>(G37-G36)</f>
        <v>0</v>
      </c>
      <c r="H38" s="126">
        <f t="shared" si="5"/>
        <v>1000000</v>
      </c>
    </row>
    <row r="39" spans="1:8" ht="24" customHeight="1" x14ac:dyDescent="0.15">
      <c r="A39" s="106"/>
      <c r="B39" s="127" t="s">
        <v>22</v>
      </c>
      <c r="C39" s="127"/>
      <c r="D39" s="128" t="s">
        <v>16</v>
      </c>
      <c r="E39" s="129">
        <v>0</v>
      </c>
      <c r="F39" s="130">
        <f>(F36)</f>
        <v>2500000</v>
      </c>
      <c r="G39" s="130">
        <f>(G36)</f>
        <v>0</v>
      </c>
      <c r="H39" s="131">
        <f t="shared" si="5"/>
        <v>2500000</v>
      </c>
    </row>
    <row r="40" spans="1:8" ht="24" customHeight="1" x14ac:dyDescent="0.15">
      <c r="A40" s="106"/>
      <c r="B40" s="132"/>
      <c r="C40" s="132"/>
      <c r="D40" s="133" t="s">
        <v>17</v>
      </c>
      <c r="E40" s="134">
        <v>0</v>
      </c>
      <c r="F40" s="135">
        <f>(F37)</f>
        <v>1500000</v>
      </c>
      <c r="G40" s="135">
        <f>(G37)</f>
        <v>0</v>
      </c>
      <c r="H40" s="136">
        <f t="shared" si="5"/>
        <v>1500000</v>
      </c>
    </row>
    <row r="41" spans="1:8" ht="24" customHeight="1" x14ac:dyDescent="0.15">
      <c r="A41" s="137"/>
      <c r="B41" s="138"/>
      <c r="C41" s="138"/>
      <c r="D41" s="139" t="s">
        <v>18</v>
      </c>
      <c r="E41" s="134">
        <v>0</v>
      </c>
      <c r="F41" s="140">
        <f>(F39-F40)</f>
        <v>1000000</v>
      </c>
      <c r="G41" s="140">
        <f>(G40-G39)</f>
        <v>0</v>
      </c>
      <c r="H41" s="141">
        <f t="shared" si="5"/>
        <v>1000000</v>
      </c>
    </row>
    <row r="42" spans="1:8" ht="24" customHeight="1" x14ac:dyDescent="0.15">
      <c r="A42" s="101" t="s">
        <v>28</v>
      </c>
      <c r="B42" s="102" t="s">
        <v>28</v>
      </c>
      <c r="C42" s="87" t="s">
        <v>29</v>
      </c>
      <c r="D42" s="103" t="s">
        <v>16</v>
      </c>
      <c r="E42" s="104">
        <v>0</v>
      </c>
      <c r="F42" s="105">
        <v>21716237</v>
      </c>
      <c r="G42" s="105">
        <v>0</v>
      </c>
      <c r="H42" s="48">
        <f t="shared" si="5"/>
        <v>21716237</v>
      </c>
    </row>
    <row r="43" spans="1:8" ht="24" customHeight="1" x14ac:dyDescent="0.15">
      <c r="A43" s="106"/>
      <c r="B43" s="107"/>
      <c r="C43" s="89"/>
      <c r="D43" s="108" t="s">
        <v>17</v>
      </c>
      <c r="E43" s="109">
        <v>0</v>
      </c>
      <c r="F43" s="110">
        <v>21716237</v>
      </c>
      <c r="G43" s="110">
        <v>0</v>
      </c>
      <c r="H43" s="40">
        <f t="shared" si="5"/>
        <v>21716237</v>
      </c>
    </row>
    <row r="44" spans="1:8" ht="24" customHeight="1" x14ac:dyDescent="0.15">
      <c r="A44" s="106"/>
      <c r="B44" s="107"/>
      <c r="C44" s="91"/>
      <c r="D44" s="111" t="s">
        <v>18</v>
      </c>
      <c r="E44" s="109">
        <v>0</v>
      </c>
      <c r="F44" s="112">
        <f>(F42-F43)</f>
        <v>0</v>
      </c>
      <c r="G44" s="112">
        <f>(G43-G42)</f>
        <v>0</v>
      </c>
      <c r="H44" s="113">
        <f>(H42-H43)</f>
        <v>0</v>
      </c>
    </row>
    <row r="45" spans="1:8" ht="24" customHeight="1" x14ac:dyDescent="0.15">
      <c r="A45" s="106"/>
      <c r="B45" s="107"/>
      <c r="C45" s="87" t="s">
        <v>30</v>
      </c>
      <c r="D45" s="103" t="s">
        <v>16</v>
      </c>
      <c r="E45" s="104">
        <v>0</v>
      </c>
      <c r="F45" s="105">
        <v>0</v>
      </c>
      <c r="G45" s="105">
        <v>213311554</v>
      </c>
      <c r="H45" s="48">
        <f>SUM(E45:G45)</f>
        <v>213311554</v>
      </c>
    </row>
    <row r="46" spans="1:8" ht="24" customHeight="1" x14ac:dyDescent="0.15">
      <c r="A46" s="106"/>
      <c r="B46" s="107"/>
      <c r="C46" s="89"/>
      <c r="D46" s="108" t="s">
        <v>17</v>
      </c>
      <c r="E46" s="109">
        <v>0</v>
      </c>
      <c r="F46" s="110">
        <v>0</v>
      </c>
      <c r="G46" s="110">
        <v>213311554</v>
      </c>
      <c r="H46" s="40">
        <f>SUM(E46:G46)</f>
        <v>213311554</v>
      </c>
    </row>
    <row r="47" spans="1:8" ht="24" customHeight="1" x14ac:dyDescent="0.15">
      <c r="A47" s="106"/>
      <c r="B47" s="107"/>
      <c r="C47" s="91"/>
      <c r="D47" s="111" t="s">
        <v>18</v>
      </c>
      <c r="E47" s="109">
        <v>0</v>
      </c>
      <c r="F47" s="112">
        <f>(F46-F45)</f>
        <v>0</v>
      </c>
      <c r="G47" s="112">
        <f>(G45-G46)</f>
        <v>0</v>
      </c>
      <c r="H47" s="113">
        <f>H45-H46</f>
        <v>0</v>
      </c>
    </row>
    <row r="48" spans="1:8" ht="24" customHeight="1" x14ac:dyDescent="0.15">
      <c r="A48" s="106"/>
      <c r="B48" s="107"/>
      <c r="C48" s="45" t="s">
        <v>31</v>
      </c>
      <c r="D48" s="103" t="s">
        <v>16</v>
      </c>
      <c r="E48" s="104">
        <v>26360</v>
      </c>
      <c r="F48" s="105">
        <v>0</v>
      </c>
      <c r="G48" s="105">
        <v>0</v>
      </c>
      <c r="H48" s="48">
        <f>SUM(E48:G48)</f>
        <v>26360</v>
      </c>
    </row>
    <row r="49" spans="1:8" ht="24" customHeight="1" x14ac:dyDescent="0.15">
      <c r="A49" s="106"/>
      <c r="B49" s="107"/>
      <c r="C49" s="36"/>
      <c r="D49" s="108" t="s">
        <v>17</v>
      </c>
      <c r="E49" s="109">
        <v>26360</v>
      </c>
      <c r="F49" s="110">
        <v>0</v>
      </c>
      <c r="G49" s="110">
        <v>0</v>
      </c>
      <c r="H49" s="40">
        <f>SUM(E49:G49)</f>
        <v>26360</v>
      </c>
    </row>
    <row r="50" spans="1:8" ht="24" customHeight="1" x14ac:dyDescent="0.15">
      <c r="A50" s="106"/>
      <c r="B50" s="107"/>
      <c r="C50" s="49"/>
      <c r="D50" s="111" t="s">
        <v>18</v>
      </c>
      <c r="E50" s="142">
        <v>0</v>
      </c>
      <c r="F50" s="112">
        <f>(F49-F48)</f>
        <v>0</v>
      </c>
      <c r="G50" s="112">
        <f>(G48-G49)</f>
        <v>0</v>
      </c>
      <c r="H50" s="113">
        <f>H48-H49</f>
        <v>0</v>
      </c>
    </row>
    <row r="51" spans="1:8" ht="24" customHeight="1" x14ac:dyDescent="0.15">
      <c r="A51" s="106"/>
      <c r="B51" s="107"/>
      <c r="C51" s="114" t="s">
        <v>22</v>
      </c>
      <c r="D51" s="143" t="s">
        <v>16</v>
      </c>
      <c r="E51" s="144">
        <f>SUM(E42,E45,E48)</f>
        <v>26360</v>
      </c>
      <c r="F51" s="145">
        <f>(F42)</f>
        <v>21716237</v>
      </c>
      <c r="G51" s="145">
        <f>SUM(G42,G45)</f>
        <v>213311554</v>
      </c>
      <c r="H51" s="146">
        <f>SUM(E51:G51)</f>
        <v>235054151</v>
      </c>
    </row>
    <row r="52" spans="1:8" ht="24" customHeight="1" x14ac:dyDescent="0.15">
      <c r="A52" s="106"/>
      <c r="B52" s="107"/>
      <c r="C52" s="118"/>
      <c r="D52" s="119" t="s">
        <v>17</v>
      </c>
      <c r="E52" s="120">
        <f>SUM(E43,E46,E49)</f>
        <v>26360</v>
      </c>
      <c r="F52" s="121">
        <f>(F43)</f>
        <v>21716237</v>
      </c>
      <c r="G52" s="121">
        <f>SUM(G43,G46)</f>
        <v>213311554</v>
      </c>
      <c r="H52" s="64">
        <f>SUM(E52:G52)</f>
        <v>235054151</v>
      </c>
    </row>
    <row r="53" spans="1:8" ht="24" customHeight="1" x14ac:dyDescent="0.15">
      <c r="A53" s="106"/>
      <c r="B53" s="107"/>
      <c r="C53" s="147"/>
      <c r="D53" s="123" t="s">
        <v>18</v>
      </c>
      <c r="E53" s="120">
        <v>0</v>
      </c>
      <c r="F53" s="125">
        <f>(F52-F51)</f>
        <v>0</v>
      </c>
      <c r="G53" s="125">
        <f>(G52-G51)</f>
        <v>0</v>
      </c>
      <c r="H53" s="126">
        <f>H51-H52</f>
        <v>0</v>
      </c>
    </row>
    <row r="54" spans="1:8" ht="24" customHeight="1" x14ac:dyDescent="0.15">
      <c r="A54" s="106"/>
      <c r="B54" s="148" t="s">
        <v>22</v>
      </c>
      <c r="C54" s="127"/>
      <c r="D54" s="128" t="s">
        <v>16</v>
      </c>
      <c r="E54" s="129">
        <f t="shared" ref="E54:G55" si="6">(E51)</f>
        <v>26360</v>
      </c>
      <c r="F54" s="130">
        <f t="shared" si="6"/>
        <v>21716237</v>
      </c>
      <c r="G54" s="130">
        <f t="shared" si="6"/>
        <v>213311554</v>
      </c>
      <c r="H54" s="131">
        <f>SUM(E54:G54)</f>
        <v>235054151</v>
      </c>
    </row>
    <row r="55" spans="1:8" ht="24" customHeight="1" x14ac:dyDescent="0.15">
      <c r="A55" s="106"/>
      <c r="B55" s="149"/>
      <c r="C55" s="132"/>
      <c r="D55" s="133" t="s">
        <v>17</v>
      </c>
      <c r="E55" s="134">
        <f t="shared" si="6"/>
        <v>26360</v>
      </c>
      <c r="F55" s="135">
        <f t="shared" si="6"/>
        <v>21716237</v>
      </c>
      <c r="G55" s="135">
        <f t="shared" si="6"/>
        <v>213311554</v>
      </c>
      <c r="H55" s="136">
        <f>SUM(E55:G55)</f>
        <v>235054151</v>
      </c>
    </row>
    <row r="56" spans="1:8" ht="24" customHeight="1" x14ac:dyDescent="0.15">
      <c r="A56" s="137"/>
      <c r="B56" s="150"/>
      <c r="C56" s="138"/>
      <c r="D56" s="139" t="s">
        <v>18</v>
      </c>
      <c r="E56" s="151">
        <f>(E55-E54)</f>
        <v>0</v>
      </c>
      <c r="F56" s="140">
        <f>(F55-F54)</f>
        <v>0</v>
      </c>
      <c r="G56" s="140">
        <f>(G55-G54)</f>
        <v>0</v>
      </c>
      <c r="H56" s="141">
        <f>H54-H55</f>
        <v>0</v>
      </c>
    </row>
    <row r="57" spans="1:8" ht="24" customHeight="1" x14ac:dyDescent="0.15">
      <c r="A57" s="152"/>
      <c r="B57" s="153"/>
      <c r="C57" s="154" t="s">
        <v>32</v>
      </c>
      <c r="D57" s="155" t="s">
        <v>16</v>
      </c>
      <c r="E57" s="105">
        <v>100000</v>
      </c>
      <c r="F57" s="156">
        <v>100000</v>
      </c>
      <c r="G57" s="105">
        <v>261019</v>
      </c>
      <c r="H57" s="157">
        <f>SUM(E57:G57)</f>
        <v>461019</v>
      </c>
    </row>
    <row r="58" spans="1:8" ht="24" customHeight="1" x14ac:dyDescent="0.15">
      <c r="A58" s="152"/>
      <c r="B58" s="153"/>
      <c r="C58" s="158"/>
      <c r="D58" s="159" t="s">
        <v>17</v>
      </c>
      <c r="E58" s="110">
        <v>9458</v>
      </c>
      <c r="F58" s="160">
        <v>88465</v>
      </c>
      <c r="G58" s="110">
        <v>63864</v>
      </c>
      <c r="H58" s="161">
        <f>SUM(E58:G58)</f>
        <v>161787</v>
      </c>
    </row>
    <row r="59" spans="1:8" ht="24" customHeight="1" x14ac:dyDescent="0.15">
      <c r="A59" s="152"/>
      <c r="B59" s="153"/>
      <c r="C59" s="162"/>
      <c r="D59" s="163" t="s">
        <v>18</v>
      </c>
      <c r="E59" s="112">
        <f>(E57-E58)</f>
        <v>90542</v>
      </c>
      <c r="F59" s="164">
        <f>(F57-F58)</f>
        <v>11535</v>
      </c>
      <c r="G59" s="112">
        <f>(G57-G58)</f>
        <v>197155</v>
      </c>
      <c r="H59" s="165">
        <f>(H57-H58)</f>
        <v>299232</v>
      </c>
    </row>
    <row r="60" spans="1:8" ht="24" customHeight="1" x14ac:dyDescent="0.15">
      <c r="A60" s="152"/>
      <c r="B60" s="153"/>
      <c r="C60" s="166" t="s">
        <v>33</v>
      </c>
      <c r="D60" s="167" t="s">
        <v>16</v>
      </c>
      <c r="E60" s="105">
        <v>0</v>
      </c>
      <c r="F60" s="168">
        <v>40000000</v>
      </c>
      <c r="G60" s="105">
        <v>0</v>
      </c>
      <c r="H60" s="169">
        <f>SUM(E60:G60)</f>
        <v>40000000</v>
      </c>
    </row>
    <row r="61" spans="1:8" ht="24" customHeight="1" x14ac:dyDescent="0.15">
      <c r="A61" s="152"/>
      <c r="B61" s="153"/>
      <c r="C61" s="170"/>
      <c r="D61" s="159" t="s">
        <v>17</v>
      </c>
      <c r="E61" s="110">
        <v>0</v>
      </c>
      <c r="F61" s="160">
        <v>39032740</v>
      </c>
      <c r="G61" s="110">
        <v>0</v>
      </c>
      <c r="H61" s="161">
        <f>SUM(E61:G61)</f>
        <v>39032740</v>
      </c>
    </row>
    <row r="62" spans="1:8" ht="24" customHeight="1" x14ac:dyDescent="0.15">
      <c r="A62" s="152"/>
      <c r="B62" s="153"/>
      <c r="C62" s="171"/>
      <c r="D62" s="163" t="s">
        <v>18</v>
      </c>
      <c r="E62" s="112">
        <f>(E61-E60)</f>
        <v>0</v>
      </c>
      <c r="F62" s="164">
        <f>(F60-F61)</f>
        <v>967260</v>
      </c>
      <c r="G62" s="112">
        <f>(G61-G60)</f>
        <v>0</v>
      </c>
      <c r="H62" s="165">
        <f>(H60-H61)</f>
        <v>967260</v>
      </c>
    </row>
    <row r="63" spans="1:8" ht="24" customHeight="1" x14ac:dyDescent="0.15">
      <c r="A63" s="152"/>
      <c r="B63" s="153"/>
      <c r="C63" s="172" t="s">
        <v>22</v>
      </c>
      <c r="D63" s="115" t="s">
        <v>16</v>
      </c>
      <c r="E63" s="117">
        <f t="shared" ref="E63:H65" si="7">SUM(E57,E60)</f>
        <v>100000</v>
      </c>
      <c r="F63" s="117">
        <f t="shared" si="7"/>
        <v>40100000</v>
      </c>
      <c r="G63" s="117">
        <f t="shared" si="7"/>
        <v>261019</v>
      </c>
      <c r="H63" s="173">
        <f t="shared" si="7"/>
        <v>40461019</v>
      </c>
    </row>
    <row r="64" spans="1:8" ht="24" customHeight="1" x14ac:dyDescent="0.15">
      <c r="A64" s="152"/>
      <c r="B64" s="153"/>
      <c r="C64" s="174"/>
      <c r="D64" s="119" t="s">
        <v>17</v>
      </c>
      <c r="E64" s="121">
        <f t="shared" si="7"/>
        <v>9458</v>
      </c>
      <c r="F64" s="121">
        <f t="shared" si="7"/>
        <v>39121205</v>
      </c>
      <c r="G64" s="121">
        <f t="shared" si="7"/>
        <v>63864</v>
      </c>
      <c r="H64" s="175">
        <f t="shared" si="7"/>
        <v>39194527</v>
      </c>
    </row>
    <row r="65" spans="1:9" ht="24" customHeight="1" x14ac:dyDescent="0.15">
      <c r="A65" s="152"/>
      <c r="B65" s="153"/>
      <c r="C65" s="176"/>
      <c r="D65" s="123" t="s">
        <v>18</v>
      </c>
      <c r="E65" s="125">
        <f t="shared" si="7"/>
        <v>90542</v>
      </c>
      <c r="F65" s="125">
        <f t="shared" si="7"/>
        <v>978795</v>
      </c>
      <c r="G65" s="125">
        <f t="shared" si="7"/>
        <v>197155</v>
      </c>
      <c r="H65" s="177">
        <f t="shared" si="7"/>
        <v>1266492</v>
      </c>
    </row>
    <row r="66" spans="1:9" ht="24" customHeight="1" x14ac:dyDescent="0.15">
      <c r="A66" s="152"/>
      <c r="B66" s="70" t="s">
        <v>22</v>
      </c>
      <c r="C66" s="71"/>
      <c r="D66" s="128" t="s">
        <v>16</v>
      </c>
      <c r="E66" s="130">
        <f t="shared" ref="E66:H67" si="8">(E63)</f>
        <v>100000</v>
      </c>
      <c r="F66" s="130">
        <f t="shared" si="8"/>
        <v>40100000</v>
      </c>
      <c r="G66" s="130">
        <f t="shared" si="8"/>
        <v>261019</v>
      </c>
      <c r="H66" s="178">
        <f t="shared" si="8"/>
        <v>40461019</v>
      </c>
    </row>
    <row r="67" spans="1:9" ht="24" customHeight="1" x14ac:dyDescent="0.15">
      <c r="A67" s="152"/>
      <c r="B67" s="75"/>
      <c r="C67" s="76"/>
      <c r="D67" s="133" t="s">
        <v>17</v>
      </c>
      <c r="E67" s="135">
        <f>(E64)</f>
        <v>9458</v>
      </c>
      <c r="F67" s="135">
        <f t="shared" si="8"/>
        <v>39121205</v>
      </c>
      <c r="G67" s="135">
        <f t="shared" si="8"/>
        <v>63864</v>
      </c>
      <c r="H67" s="179">
        <f t="shared" si="8"/>
        <v>39194527</v>
      </c>
    </row>
    <row r="68" spans="1:9" ht="24" customHeight="1" thickBot="1" x14ac:dyDescent="0.2">
      <c r="A68" s="101"/>
      <c r="B68" s="75"/>
      <c r="C68" s="76"/>
      <c r="D68" s="139" t="s">
        <v>18</v>
      </c>
      <c r="E68" s="140">
        <f>(E65)</f>
        <v>90542</v>
      </c>
      <c r="F68" s="140">
        <f>(F65)</f>
        <v>978795</v>
      </c>
      <c r="G68" s="140">
        <f>(G66-G67)</f>
        <v>197155</v>
      </c>
      <c r="H68" s="180">
        <f>(H66-H67)</f>
        <v>1266492</v>
      </c>
    </row>
    <row r="69" spans="1:9" ht="24" customHeight="1" x14ac:dyDescent="0.15">
      <c r="A69" s="181" t="s">
        <v>34</v>
      </c>
      <c r="B69" s="182"/>
      <c r="C69" s="183"/>
      <c r="D69" s="184" t="s">
        <v>16</v>
      </c>
      <c r="E69" s="185">
        <f t="shared" ref="E69:H70" si="9">SUM(E18,E30,E39,E54,E66)</f>
        <v>2064111190</v>
      </c>
      <c r="F69" s="186">
        <f t="shared" si="9"/>
        <v>69316237</v>
      </c>
      <c r="G69" s="185">
        <f t="shared" si="9"/>
        <v>412572573</v>
      </c>
      <c r="H69" s="187">
        <f t="shared" si="9"/>
        <v>2546000000</v>
      </c>
      <c r="I69" s="188"/>
    </row>
    <row r="70" spans="1:9" ht="24" customHeight="1" x14ac:dyDescent="0.15">
      <c r="A70" s="189"/>
      <c r="B70" s="190"/>
      <c r="C70" s="191"/>
      <c r="D70" s="192" t="s">
        <v>17</v>
      </c>
      <c r="E70" s="193">
        <f t="shared" si="9"/>
        <v>2058321808</v>
      </c>
      <c r="F70" s="194">
        <f t="shared" si="9"/>
        <v>66528442</v>
      </c>
      <c r="G70" s="193">
        <f t="shared" si="9"/>
        <v>388833999</v>
      </c>
      <c r="H70" s="195">
        <f t="shared" si="9"/>
        <v>2513684249</v>
      </c>
      <c r="I70" s="188"/>
    </row>
    <row r="71" spans="1:9" ht="24" customHeight="1" thickBot="1" x14ac:dyDescent="0.2">
      <c r="A71" s="196"/>
      <c r="B71" s="197"/>
      <c r="C71" s="198"/>
      <c r="D71" s="199" t="s">
        <v>18</v>
      </c>
      <c r="E71" s="200">
        <f>(E69-E70)</f>
        <v>5789382</v>
      </c>
      <c r="F71" s="201">
        <f>(F69-F70)</f>
        <v>2787795</v>
      </c>
      <c r="G71" s="200">
        <f>(G69-G70)</f>
        <v>23738574</v>
      </c>
      <c r="H71" s="202">
        <f>(H69-H70)</f>
        <v>32315751</v>
      </c>
      <c r="I71" s="188"/>
    </row>
    <row r="72" spans="1:9" ht="21" customHeight="1" x14ac:dyDescent="0.15"/>
    <row r="73" spans="1:9" ht="21" customHeight="1" x14ac:dyDescent="0.15"/>
  </sheetData>
  <mergeCells count="42">
    <mergeCell ref="A69:C71"/>
    <mergeCell ref="C51:C53"/>
    <mergeCell ref="B54:C56"/>
    <mergeCell ref="A57:A68"/>
    <mergeCell ref="B57:B65"/>
    <mergeCell ref="C57:C59"/>
    <mergeCell ref="C60:C62"/>
    <mergeCell ref="C63:C65"/>
    <mergeCell ref="B66:C68"/>
    <mergeCell ref="A33:A41"/>
    <mergeCell ref="B33:B38"/>
    <mergeCell ref="C33:C35"/>
    <mergeCell ref="C36:C38"/>
    <mergeCell ref="B39:C41"/>
    <mergeCell ref="A42:A56"/>
    <mergeCell ref="B42:B53"/>
    <mergeCell ref="C42:C44"/>
    <mergeCell ref="C45:C47"/>
    <mergeCell ref="C48:C50"/>
    <mergeCell ref="A21:A32"/>
    <mergeCell ref="B21:B29"/>
    <mergeCell ref="C21:C23"/>
    <mergeCell ref="C24:C26"/>
    <mergeCell ref="C27:C29"/>
    <mergeCell ref="B30:C32"/>
    <mergeCell ref="A6:A20"/>
    <mergeCell ref="B6:B17"/>
    <mergeCell ref="C6:C8"/>
    <mergeCell ref="C9:C11"/>
    <mergeCell ref="C12:C14"/>
    <mergeCell ref="C15:C17"/>
    <mergeCell ref="B18:C20"/>
    <mergeCell ref="A1:D1"/>
    <mergeCell ref="A2:H2"/>
    <mergeCell ref="A3:C3"/>
    <mergeCell ref="E3:F3"/>
    <mergeCell ref="A4:C4"/>
    <mergeCell ref="D4:D5"/>
    <mergeCell ref="E4:E5"/>
    <mergeCell ref="F4:F5"/>
    <mergeCell ref="G4:G5"/>
    <mergeCell ref="H4:H5"/>
  </mergeCells>
  <phoneticPr fontId="3" type="noConversion"/>
  <pageMargins left="0.15748031496062992" right="0" top="0.51181102362204722" bottom="0.35433070866141736" header="0.51181102362204722" footer="0.15748031496062992"/>
  <pageSetup paperSize="9" scale="84" orientation="portrait" r:id="rId1"/>
  <headerFooter alignWithMargins="0">
    <oddFooter>&amp;L&amp;"HY센스L,보통"꿈과 소망을 이루어가는 집&amp;R&amp;"HY센스L,보통"성프란치스꼬의집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abSelected="1" zoomScaleNormal="100" workbookViewId="0">
      <selection activeCell="F17" sqref="F17"/>
    </sheetView>
  </sheetViews>
  <sheetFormatPr defaultRowHeight="13.5" x14ac:dyDescent="0.15"/>
  <cols>
    <col min="1" max="2" width="6.88671875" customWidth="1"/>
    <col min="3" max="3" width="12.77734375" customWidth="1"/>
    <col min="5" max="7" width="14.77734375" style="367" customWidth="1"/>
    <col min="8" max="8" width="14.77734375" style="368" customWidth="1"/>
  </cols>
  <sheetData>
    <row r="1" spans="1:8" ht="18.75" customHeight="1" x14ac:dyDescent="0.15">
      <c r="A1" s="205" t="s">
        <v>35</v>
      </c>
      <c r="B1" s="206"/>
      <c r="C1" s="206"/>
      <c r="D1" s="206"/>
      <c r="E1" s="207"/>
      <c r="F1" s="207"/>
      <c r="G1" s="208"/>
      <c r="H1" s="209"/>
    </row>
    <row r="2" spans="1:8" ht="36.75" customHeight="1" x14ac:dyDescent="0.15">
      <c r="A2" s="6" t="s">
        <v>36</v>
      </c>
      <c r="B2" s="7"/>
      <c r="C2" s="7"/>
      <c r="D2" s="7"/>
      <c r="E2" s="7"/>
      <c r="F2" s="7"/>
      <c r="G2" s="7"/>
      <c r="H2" s="8"/>
    </row>
    <row r="3" spans="1:8" ht="30.75" customHeight="1" thickBot="1" x14ac:dyDescent="0.2">
      <c r="A3" s="9" t="s">
        <v>2</v>
      </c>
      <c r="B3" s="10"/>
      <c r="C3" s="10"/>
      <c r="D3" s="210" t="s">
        <v>3</v>
      </c>
      <c r="E3" s="211"/>
      <c r="F3" s="211"/>
      <c r="G3" s="212"/>
      <c r="H3" s="213" t="s">
        <v>4</v>
      </c>
    </row>
    <row r="4" spans="1:8" ht="32.25" customHeight="1" x14ac:dyDescent="0.15">
      <c r="A4" s="15" t="s">
        <v>5</v>
      </c>
      <c r="B4" s="16"/>
      <c r="C4" s="17"/>
      <c r="D4" s="214" t="s">
        <v>6</v>
      </c>
      <c r="E4" s="215" t="s">
        <v>7</v>
      </c>
      <c r="F4" s="215" t="s">
        <v>8</v>
      </c>
      <c r="G4" s="215" t="s">
        <v>9</v>
      </c>
      <c r="H4" s="216" t="s">
        <v>10</v>
      </c>
    </row>
    <row r="5" spans="1:8" ht="34.5" customHeight="1" thickBot="1" x14ac:dyDescent="0.2">
      <c r="A5" s="217" t="s">
        <v>11</v>
      </c>
      <c r="B5" s="218" t="s">
        <v>12</v>
      </c>
      <c r="C5" s="218" t="s">
        <v>13</v>
      </c>
      <c r="D5" s="219"/>
      <c r="E5" s="220"/>
      <c r="F5" s="220"/>
      <c r="G5" s="220"/>
      <c r="H5" s="221"/>
    </row>
    <row r="6" spans="1:8" ht="24" customHeight="1" x14ac:dyDescent="0.15">
      <c r="A6" s="29" t="s">
        <v>37</v>
      </c>
      <c r="B6" s="222" t="s">
        <v>38</v>
      </c>
      <c r="C6" s="222" t="s">
        <v>39</v>
      </c>
      <c r="D6" s="223" t="s">
        <v>16</v>
      </c>
      <c r="E6" s="224">
        <v>758738000</v>
      </c>
      <c r="F6" s="225">
        <v>0</v>
      </c>
      <c r="G6" s="224">
        <v>19341000</v>
      </c>
      <c r="H6" s="226">
        <f>SUM(E6:G6)</f>
        <v>778079000</v>
      </c>
    </row>
    <row r="7" spans="1:8" ht="24" customHeight="1" x14ac:dyDescent="0.15">
      <c r="A7" s="35"/>
      <c r="B7" s="227"/>
      <c r="C7" s="227"/>
      <c r="D7" s="228" t="s">
        <v>17</v>
      </c>
      <c r="E7" s="229">
        <v>758538000</v>
      </c>
      <c r="F7" s="230">
        <v>0</v>
      </c>
      <c r="G7" s="229">
        <v>19341000</v>
      </c>
      <c r="H7" s="231">
        <f>SUM(E7:G7)</f>
        <v>777879000</v>
      </c>
    </row>
    <row r="8" spans="1:8" ht="24" customHeight="1" x14ac:dyDescent="0.15">
      <c r="A8" s="35"/>
      <c r="B8" s="227"/>
      <c r="C8" s="227"/>
      <c r="D8" s="232" t="s">
        <v>18</v>
      </c>
      <c r="E8" s="233">
        <f>(E6-E7)</f>
        <v>200000</v>
      </c>
      <c r="F8" s="234">
        <f>(F6-F7)</f>
        <v>0</v>
      </c>
      <c r="G8" s="233">
        <f>(G6-G7)</f>
        <v>0</v>
      </c>
      <c r="H8" s="235">
        <f>SUM(E8:G8)</f>
        <v>200000</v>
      </c>
    </row>
    <row r="9" spans="1:8" ht="24" customHeight="1" x14ac:dyDescent="0.15">
      <c r="A9" s="35"/>
      <c r="B9" s="227"/>
      <c r="C9" s="236" t="s">
        <v>40</v>
      </c>
      <c r="D9" s="46" t="s">
        <v>16</v>
      </c>
      <c r="E9" s="237">
        <v>270176800</v>
      </c>
      <c r="F9" s="237">
        <v>0</v>
      </c>
      <c r="G9" s="237">
        <v>19900000</v>
      </c>
      <c r="H9" s="238">
        <f>SUM(E9:G9)</f>
        <v>290076800</v>
      </c>
    </row>
    <row r="10" spans="1:8" ht="24" customHeight="1" x14ac:dyDescent="0.15">
      <c r="A10" s="35"/>
      <c r="B10" s="227"/>
      <c r="C10" s="239"/>
      <c r="D10" s="38" t="s">
        <v>17</v>
      </c>
      <c r="E10" s="229">
        <v>269902700</v>
      </c>
      <c r="F10" s="229">
        <v>0</v>
      </c>
      <c r="G10" s="229">
        <v>18726000</v>
      </c>
      <c r="H10" s="240">
        <f>SUM(E10:G10)</f>
        <v>288628700</v>
      </c>
    </row>
    <row r="11" spans="1:8" ht="24" customHeight="1" x14ac:dyDescent="0.15">
      <c r="A11" s="35"/>
      <c r="B11" s="227"/>
      <c r="C11" s="241"/>
      <c r="D11" s="42" t="s">
        <v>18</v>
      </c>
      <c r="E11" s="233">
        <f>(E9-E10)</f>
        <v>274100</v>
      </c>
      <c r="F11" s="233">
        <f>(F9-F10)</f>
        <v>0</v>
      </c>
      <c r="G11" s="233">
        <f>(G9-G10)</f>
        <v>1174000</v>
      </c>
      <c r="H11" s="235">
        <f>(H9-H10)</f>
        <v>1448100</v>
      </c>
    </row>
    <row r="12" spans="1:8" ht="24" customHeight="1" x14ac:dyDescent="0.15">
      <c r="A12" s="35"/>
      <c r="B12" s="227"/>
      <c r="C12" s="236" t="s">
        <v>41</v>
      </c>
      <c r="D12" s="46" t="s">
        <v>16</v>
      </c>
      <c r="E12" s="237">
        <v>0</v>
      </c>
      <c r="F12" s="237">
        <v>0</v>
      </c>
      <c r="G12" s="237">
        <v>500000</v>
      </c>
      <c r="H12" s="238">
        <f>SUM(E12:G12)</f>
        <v>500000</v>
      </c>
    </row>
    <row r="13" spans="1:8" ht="24" customHeight="1" x14ac:dyDescent="0.15">
      <c r="A13" s="35"/>
      <c r="B13" s="227"/>
      <c r="C13" s="239"/>
      <c r="D13" s="38" t="s">
        <v>17</v>
      </c>
      <c r="E13" s="229">
        <v>0</v>
      </c>
      <c r="F13" s="229">
        <v>0</v>
      </c>
      <c r="G13" s="229">
        <v>0</v>
      </c>
      <c r="H13" s="240">
        <f>SUM(E13:G13)</f>
        <v>0</v>
      </c>
    </row>
    <row r="14" spans="1:8" ht="24" customHeight="1" x14ac:dyDescent="0.15">
      <c r="A14" s="35"/>
      <c r="B14" s="227"/>
      <c r="C14" s="241"/>
      <c r="D14" s="42" t="s">
        <v>18</v>
      </c>
      <c r="E14" s="233">
        <f>(E13-E12)</f>
        <v>0</v>
      </c>
      <c r="F14" s="233">
        <f>(F13-F12)</f>
        <v>0</v>
      </c>
      <c r="G14" s="233">
        <f>(G12-G13)</f>
        <v>500000</v>
      </c>
      <c r="H14" s="235">
        <f>(H12-H13)</f>
        <v>500000</v>
      </c>
    </row>
    <row r="15" spans="1:8" ht="24" customHeight="1" x14ac:dyDescent="0.15">
      <c r="A15" s="35"/>
      <c r="B15" s="227"/>
      <c r="C15" s="236" t="s">
        <v>42</v>
      </c>
      <c r="D15" s="46" t="s">
        <v>16</v>
      </c>
      <c r="E15" s="237">
        <v>83387570</v>
      </c>
      <c r="F15" s="237">
        <v>0</v>
      </c>
      <c r="G15" s="237">
        <v>5553410</v>
      </c>
      <c r="H15" s="238">
        <f>SUM(E15:G15)</f>
        <v>88940980</v>
      </c>
    </row>
    <row r="16" spans="1:8" ht="24" customHeight="1" x14ac:dyDescent="0.15">
      <c r="A16" s="35"/>
      <c r="B16" s="227"/>
      <c r="C16" s="239"/>
      <c r="D16" s="38" t="s">
        <v>17</v>
      </c>
      <c r="E16" s="229">
        <v>82909680</v>
      </c>
      <c r="F16" s="229">
        <v>0</v>
      </c>
      <c r="G16" s="229">
        <v>2890420</v>
      </c>
      <c r="H16" s="240">
        <f>SUM(E16:G16)</f>
        <v>85800100</v>
      </c>
    </row>
    <row r="17" spans="1:8" ht="24" customHeight="1" x14ac:dyDescent="0.15">
      <c r="A17" s="35"/>
      <c r="B17" s="227"/>
      <c r="C17" s="241"/>
      <c r="D17" s="42" t="s">
        <v>18</v>
      </c>
      <c r="E17" s="233">
        <f>(E15-E16)</f>
        <v>477890</v>
      </c>
      <c r="F17" s="233">
        <f>(F15-F16)</f>
        <v>0</v>
      </c>
      <c r="G17" s="233">
        <f>(G15-G16)</f>
        <v>2662990</v>
      </c>
      <c r="H17" s="235">
        <f>SUM(E17:G17)</f>
        <v>3140880</v>
      </c>
    </row>
    <row r="18" spans="1:8" ht="24" customHeight="1" x14ac:dyDescent="0.15">
      <c r="A18" s="35"/>
      <c r="B18" s="227"/>
      <c r="C18" s="236" t="s">
        <v>43</v>
      </c>
      <c r="D18" s="46" t="s">
        <v>16</v>
      </c>
      <c r="E18" s="237">
        <v>91557020</v>
      </c>
      <c r="F18" s="237">
        <v>0</v>
      </c>
      <c r="G18" s="237">
        <v>5131240</v>
      </c>
      <c r="H18" s="238">
        <f>SUM(E18:G18)</f>
        <v>96688260</v>
      </c>
    </row>
    <row r="19" spans="1:8" ht="24.75" customHeight="1" x14ac:dyDescent="0.15">
      <c r="A19" s="35"/>
      <c r="B19" s="227"/>
      <c r="C19" s="239"/>
      <c r="D19" s="38" t="s">
        <v>17</v>
      </c>
      <c r="E19" s="229">
        <v>91408840</v>
      </c>
      <c r="F19" s="229">
        <v>0</v>
      </c>
      <c r="G19" s="229">
        <v>3697720</v>
      </c>
      <c r="H19" s="240">
        <f>SUM(E19:G19)</f>
        <v>95106560</v>
      </c>
    </row>
    <row r="20" spans="1:8" ht="24" customHeight="1" x14ac:dyDescent="0.15">
      <c r="A20" s="35"/>
      <c r="B20" s="227"/>
      <c r="C20" s="239"/>
      <c r="D20" s="42" t="s">
        <v>18</v>
      </c>
      <c r="E20" s="233">
        <f>(E18-E19)</f>
        <v>148180</v>
      </c>
      <c r="F20" s="233">
        <f>(F18-F19)</f>
        <v>0</v>
      </c>
      <c r="G20" s="233">
        <f>(G18-G19)</f>
        <v>1433520</v>
      </c>
      <c r="H20" s="235">
        <f>(H18-H19)</f>
        <v>1581700</v>
      </c>
    </row>
    <row r="21" spans="1:8" ht="24" customHeight="1" x14ac:dyDescent="0.15">
      <c r="A21" s="35"/>
      <c r="B21" s="227"/>
      <c r="C21" s="236" t="s">
        <v>44</v>
      </c>
      <c r="D21" s="46" t="s">
        <v>16</v>
      </c>
      <c r="E21" s="237">
        <v>500000</v>
      </c>
      <c r="F21" s="237">
        <v>6600000</v>
      </c>
      <c r="G21" s="237">
        <v>1300000</v>
      </c>
      <c r="H21" s="238">
        <f>SUM(E21:G21)</f>
        <v>8400000</v>
      </c>
    </row>
    <row r="22" spans="1:8" ht="24" customHeight="1" x14ac:dyDescent="0.15">
      <c r="A22" s="35"/>
      <c r="B22" s="227"/>
      <c r="C22" s="239"/>
      <c r="D22" s="38" t="s">
        <v>17</v>
      </c>
      <c r="E22" s="229">
        <v>0</v>
      </c>
      <c r="F22" s="229">
        <v>6049720</v>
      </c>
      <c r="G22" s="229">
        <v>644100</v>
      </c>
      <c r="H22" s="240">
        <f>SUM(E22:G22)</f>
        <v>6693820</v>
      </c>
    </row>
    <row r="23" spans="1:8" ht="24" customHeight="1" x14ac:dyDescent="0.15">
      <c r="A23" s="35"/>
      <c r="B23" s="227"/>
      <c r="C23" s="241"/>
      <c r="D23" s="42" t="s">
        <v>18</v>
      </c>
      <c r="E23" s="233">
        <f>(E21-E22)</f>
        <v>500000</v>
      </c>
      <c r="F23" s="233">
        <f>(F21-F22)</f>
        <v>550280</v>
      </c>
      <c r="G23" s="233">
        <f>(G21-G22)</f>
        <v>655900</v>
      </c>
      <c r="H23" s="235">
        <f>(H21-H22)</f>
        <v>1706180</v>
      </c>
    </row>
    <row r="24" spans="1:8" ht="24" customHeight="1" x14ac:dyDescent="0.15">
      <c r="A24" s="35"/>
      <c r="B24" s="227"/>
      <c r="C24" s="242" t="s">
        <v>22</v>
      </c>
      <c r="D24" s="243" t="s">
        <v>16</v>
      </c>
      <c r="E24" s="244">
        <f t="shared" ref="E24:H26" si="0">SUM(E6,E12,E9,E15,E18,E21)</f>
        <v>1204359390</v>
      </c>
      <c r="F24" s="244">
        <f t="shared" si="0"/>
        <v>6600000</v>
      </c>
      <c r="G24" s="244">
        <f t="shared" si="0"/>
        <v>51725650</v>
      </c>
      <c r="H24" s="245">
        <f t="shared" si="0"/>
        <v>1262685040</v>
      </c>
    </row>
    <row r="25" spans="1:8" ht="24" customHeight="1" x14ac:dyDescent="0.15">
      <c r="A25" s="35"/>
      <c r="B25" s="227"/>
      <c r="C25" s="246"/>
      <c r="D25" s="61" t="s">
        <v>17</v>
      </c>
      <c r="E25" s="247">
        <f t="shared" si="0"/>
        <v>1202759220</v>
      </c>
      <c r="F25" s="247">
        <f t="shared" si="0"/>
        <v>6049720</v>
      </c>
      <c r="G25" s="247">
        <f t="shared" si="0"/>
        <v>45299240</v>
      </c>
      <c r="H25" s="248">
        <f t="shared" si="0"/>
        <v>1254108180</v>
      </c>
    </row>
    <row r="26" spans="1:8" ht="24" customHeight="1" x14ac:dyDescent="0.15">
      <c r="A26" s="35"/>
      <c r="B26" s="227"/>
      <c r="C26" s="249"/>
      <c r="D26" s="250" t="s">
        <v>18</v>
      </c>
      <c r="E26" s="251">
        <f t="shared" si="0"/>
        <v>1600170</v>
      </c>
      <c r="F26" s="251">
        <f t="shared" si="0"/>
        <v>550280</v>
      </c>
      <c r="G26" s="251">
        <f t="shared" si="0"/>
        <v>6426410</v>
      </c>
      <c r="H26" s="252">
        <f t="shared" si="0"/>
        <v>8576860</v>
      </c>
    </row>
    <row r="27" spans="1:8" ht="24" customHeight="1" x14ac:dyDescent="0.15">
      <c r="A27" s="35"/>
      <c r="B27" s="236" t="s">
        <v>45</v>
      </c>
      <c r="C27" s="236" t="s">
        <v>46</v>
      </c>
      <c r="D27" s="46" t="s">
        <v>16</v>
      </c>
      <c r="E27" s="237">
        <v>2400000</v>
      </c>
      <c r="F27" s="237">
        <v>0</v>
      </c>
      <c r="G27" s="237">
        <v>0</v>
      </c>
      <c r="H27" s="238">
        <f>SUM(E27:G27)</f>
        <v>2400000</v>
      </c>
    </row>
    <row r="28" spans="1:8" ht="24" customHeight="1" x14ac:dyDescent="0.15">
      <c r="A28" s="35"/>
      <c r="B28" s="239"/>
      <c r="C28" s="239"/>
      <c r="D28" s="38" t="s">
        <v>17</v>
      </c>
      <c r="E28" s="229">
        <v>2000000</v>
      </c>
      <c r="F28" s="229">
        <v>0</v>
      </c>
      <c r="G28" s="229">
        <v>0</v>
      </c>
      <c r="H28" s="240">
        <f>SUM(E28:G28)</f>
        <v>2000000</v>
      </c>
    </row>
    <row r="29" spans="1:8" ht="24" customHeight="1" x14ac:dyDescent="0.15">
      <c r="A29" s="35"/>
      <c r="B29" s="239"/>
      <c r="C29" s="241"/>
      <c r="D29" s="42" t="s">
        <v>18</v>
      </c>
      <c r="E29" s="233">
        <f>(E27-E28)</f>
        <v>400000</v>
      </c>
      <c r="F29" s="233">
        <f>(F27-F28)</f>
        <v>0</v>
      </c>
      <c r="G29" s="233">
        <f>(G27-G28)</f>
        <v>0</v>
      </c>
      <c r="H29" s="235">
        <f>(H27-H28)</f>
        <v>400000</v>
      </c>
    </row>
    <row r="30" spans="1:8" ht="24" customHeight="1" x14ac:dyDescent="0.15">
      <c r="A30" s="35"/>
      <c r="B30" s="239"/>
      <c r="C30" s="242" t="s">
        <v>22</v>
      </c>
      <c r="D30" s="243" t="s">
        <v>16</v>
      </c>
      <c r="E30" s="244">
        <f t="shared" ref="E30:H32" si="1">(E27)</f>
        <v>2400000</v>
      </c>
      <c r="F30" s="244">
        <f t="shared" si="1"/>
        <v>0</v>
      </c>
      <c r="G30" s="244">
        <f t="shared" si="1"/>
        <v>0</v>
      </c>
      <c r="H30" s="245">
        <f t="shared" si="1"/>
        <v>2400000</v>
      </c>
    </row>
    <row r="31" spans="1:8" ht="24" customHeight="1" x14ac:dyDescent="0.15">
      <c r="A31" s="35"/>
      <c r="B31" s="239"/>
      <c r="C31" s="246"/>
      <c r="D31" s="61" t="s">
        <v>17</v>
      </c>
      <c r="E31" s="247">
        <f t="shared" si="1"/>
        <v>2000000</v>
      </c>
      <c r="F31" s="247">
        <f t="shared" si="1"/>
        <v>0</v>
      </c>
      <c r="G31" s="247">
        <f t="shared" si="1"/>
        <v>0</v>
      </c>
      <c r="H31" s="248">
        <f t="shared" si="1"/>
        <v>2000000</v>
      </c>
    </row>
    <row r="32" spans="1:8" ht="24" customHeight="1" x14ac:dyDescent="0.15">
      <c r="A32" s="35"/>
      <c r="B32" s="241"/>
      <c r="C32" s="249"/>
      <c r="D32" s="250" t="s">
        <v>18</v>
      </c>
      <c r="E32" s="251">
        <f t="shared" si="1"/>
        <v>400000</v>
      </c>
      <c r="F32" s="251">
        <f t="shared" si="1"/>
        <v>0</v>
      </c>
      <c r="G32" s="251">
        <f t="shared" si="1"/>
        <v>0</v>
      </c>
      <c r="H32" s="252">
        <f t="shared" si="1"/>
        <v>400000</v>
      </c>
    </row>
    <row r="33" spans="1:8" ht="24" customHeight="1" x14ac:dyDescent="0.15">
      <c r="A33" s="35"/>
      <c r="B33" s="236" t="s">
        <v>47</v>
      </c>
      <c r="C33" s="227" t="s">
        <v>48</v>
      </c>
      <c r="D33" s="253" t="s">
        <v>16</v>
      </c>
      <c r="E33" s="254">
        <v>0</v>
      </c>
      <c r="F33" s="254">
        <v>0</v>
      </c>
      <c r="G33" s="254">
        <v>3000000</v>
      </c>
      <c r="H33" s="255">
        <f>SUM(E33:G33)</f>
        <v>3000000</v>
      </c>
    </row>
    <row r="34" spans="1:8" ht="24" customHeight="1" x14ac:dyDescent="0.15">
      <c r="A34" s="35"/>
      <c r="B34" s="239"/>
      <c r="C34" s="227"/>
      <c r="D34" s="38" t="s">
        <v>17</v>
      </c>
      <c r="E34" s="229">
        <v>0</v>
      </c>
      <c r="F34" s="229">
        <v>0</v>
      </c>
      <c r="G34" s="229">
        <v>2133620</v>
      </c>
      <c r="H34" s="240">
        <f>SUM(E34:G34)</f>
        <v>2133620</v>
      </c>
    </row>
    <row r="35" spans="1:8" ht="24" customHeight="1" x14ac:dyDescent="0.15">
      <c r="A35" s="35"/>
      <c r="B35" s="239"/>
      <c r="C35" s="227"/>
      <c r="D35" s="256" t="s">
        <v>18</v>
      </c>
      <c r="E35" s="257">
        <f>(E33-E34)</f>
        <v>0</v>
      </c>
      <c r="F35" s="257">
        <f>(F33-F34)</f>
        <v>0</v>
      </c>
      <c r="G35" s="257">
        <f>(G33-G34)</f>
        <v>866380</v>
      </c>
      <c r="H35" s="258">
        <f>(H33-H34)</f>
        <v>866380</v>
      </c>
    </row>
    <row r="36" spans="1:8" ht="24" customHeight="1" x14ac:dyDescent="0.15">
      <c r="A36" s="35"/>
      <c r="B36" s="239"/>
      <c r="C36" s="227" t="s">
        <v>49</v>
      </c>
      <c r="D36" s="253" t="s">
        <v>16</v>
      </c>
      <c r="E36" s="254">
        <v>8000000</v>
      </c>
      <c r="F36" s="254">
        <v>0</v>
      </c>
      <c r="G36" s="254">
        <v>19000000</v>
      </c>
      <c r="H36" s="255">
        <f>SUM(E36:G36)</f>
        <v>27000000</v>
      </c>
    </row>
    <row r="37" spans="1:8" ht="24" customHeight="1" x14ac:dyDescent="0.15">
      <c r="A37" s="35"/>
      <c r="B37" s="239"/>
      <c r="C37" s="227"/>
      <c r="D37" s="38" t="s">
        <v>17</v>
      </c>
      <c r="E37" s="229">
        <v>7999740</v>
      </c>
      <c r="F37" s="229">
        <v>0</v>
      </c>
      <c r="G37" s="229">
        <v>14775850</v>
      </c>
      <c r="H37" s="240">
        <f>SUM(E37:G37)</f>
        <v>22775590</v>
      </c>
    </row>
    <row r="38" spans="1:8" ht="24" customHeight="1" x14ac:dyDescent="0.15">
      <c r="A38" s="35"/>
      <c r="B38" s="239"/>
      <c r="C38" s="227"/>
      <c r="D38" s="256" t="s">
        <v>18</v>
      </c>
      <c r="E38" s="257">
        <f>(E36-E37)</f>
        <v>260</v>
      </c>
      <c r="F38" s="257">
        <f>(F36-F37)</f>
        <v>0</v>
      </c>
      <c r="G38" s="257">
        <f>(G36-G37)</f>
        <v>4224150</v>
      </c>
      <c r="H38" s="258">
        <f>(H36-H37)</f>
        <v>4224410</v>
      </c>
    </row>
    <row r="39" spans="1:8" ht="24" customHeight="1" x14ac:dyDescent="0.15">
      <c r="A39" s="35"/>
      <c r="B39" s="239"/>
      <c r="C39" s="227" t="s">
        <v>50</v>
      </c>
      <c r="D39" s="253" t="s">
        <v>16</v>
      </c>
      <c r="E39" s="254">
        <v>26500000</v>
      </c>
      <c r="F39" s="254">
        <v>0</v>
      </c>
      <c r="G39" s="254">
        <v>6800000</v>
      </c>
      <c r="H39" s="255">
        <f>SUM(E39:G39)</f>
        <v>33300000</v>
      </c>
    </row>
    <row r="40" spans="1:8" ht="24" customHeight="1" x14ac:dyDescent="0.15">
      <c r="A40" s="35"/>
      <c r="B40" s="239"/>
      <c r="C40" s="227"/>
      <c r="D40" s="38" t="s">
        <v>17</v>
      </c>
      <c r="E40" s="229">
        <v>26375120</v>
      </c>
      <c r="F40" s="229">
        <v>0</v>
      </c>
      <c r="G40" s="229">
        <v>5732520</v>
      </c>
      <c r="H40" s="240">
        <f>SUM(E40:G40)</f>
        <v>32107640</v>
      </c>
    </row>
    <row r="41" spans="1:8" ht="24" customHeight="1" x14ac:dyDescent="0.15">
      <c r="A41" s="35"/>
      <c r="B41" s="239"/>
      <c r="C41" s="227"/>
      <c r="D41" s="256" t="s">
        <v>18</v>
      </c>
      <c r="E41" s="257">
        <f>(E39-E40)</f>
        <v>124880</v>
      </c>
      <c r="F41" s="257">
        <f>(F39-F40)</f>
        <v>0</v>
      </c>
      <c r="G41" s="257">
        <f>(G39-G40)</f>
        <v>1067480</v>
      </c>
      <c r="H41" s="258">
        <f>(H39-H40)</f>
        <v>1192360</v>
      </c>
    </row>
    <row r="42" spans="1:8" ht="24" customHeight="1" x14ac:dyDescent="0.15">
      <c r="A42" s="35"/>
      <c r="B42" s="239"/>
      <c r="C42" s="227" t="s">
        <v>51</v>
      </c>
      <c r="D42" s="253" t="s">
        <v>16</v>
      </c>
      <c r="E42" s="254">
        <v>4500000</v>
      </c>
      <c r="F42" s="254">
        <v>0</v>
      </c>
      <c r="G42" s="254">
        <v>27300000</v>
      </c>
      <c r="H42" s="255">
        <f>SUM(E42:G42)</f>
        <v>31800000</v>
      </c>
    </row>
    <row r="43" spans="1:8" ht="24" customHeight="1" x14ac:dyDescent="0.15">
      <c r="A43" s="35"/>
      <c r="B43" s="239"/>
      <c r="C43" s="227"/>
      <c r="D43" s="38" t="s">
        <v>17</v>
      </c>
      <c r="E43" s="229">
        <v>4488520</v>
      </c>
      <c r="F43" s="229">
        <v>0</v>
      </c>
      <c r="G43" s="229">
        <v>23919600</v>
      </c>
      <c r="H43" s="240">
        <f>SUM(E43:G43)</f>
        <v>28408120</v>
      </c>
    </row>
    <row r="44" spans="1:8" ht="24" customHeight="1" x14ac:dyDescent="0.15">
      <c r="A44" s="35"/>
      <c r="B44" s="239"/>
      <c r="C44" s="227"/>
      <c r="D44" s="256" t="s">
        <v>18</v>
      </c>
      <c r="E44" s="257">
        <f>(E42-E43)</f>
        <v>11480</v>
      </c>
      <c r="F44" s="257">
        <f>(F42-F43)</f>
        <v>0</v>
      </c>
      <c r="G44" s="257">
        <f>(G42-G43)</f>
        <v>3380400</v>
      </c>
      <c r="H44" s="258">
        <f>(H42-H43)</f>
        <v>3391880</v>
      </c>
    </row>
    <row r="45" spans="1:8" ht="24" customHeight="1" x14ac:dyDescent="0.15">
      <c r="A45" s="35"/>
      <c r="B45" s="239"/>
      <c r="C45" s="236" t="s">
        <v>52</v>
      </c>
      <c r="D45" s="253" t="s">
        <v>16</v>
      </c>
      <c r="E45" s="254">
        <v>0</v>
      </c>
      <c r="F45" s="254">
        <v>4000000</v>
      </c>
      <c r="G45" s="254">
        <v>1700000</v>
      </c>
      <c r="H45" s="255">
        <f>SUM(E45:G45)</f>
        <v>5700000</v>
      </c>
    </row>
    <row r="46" spans="1:8" ht="24" customHeight="1" x14ac:dyDescent="0.15">
      <c r="A46" s="35"/>
      <c r="B46" s="239"/>
      <c r="C46" s="239"/>
      <c r="D46" s="38" t="s">
        <v>17</v>
      </c>
      <c r="E46" s="229">
        <v>0</v>
      </c>
      <c r="F46" s="229">
        <v>3289533</v>
      </c>
      <c r="G46" s="229">
        <v>819867</v>
      </c>
      <c r="H46" s="240">
        <f>SUM(E46:G46)</f>
        <v>4109400</v>
      </c>
    </row>
    <row r="47" spans="1:8" ht="24" customHeight="1" x14ac:dyDescent="0.15">
      <c r="A47" s="35"/>
      <c r="B47" s="239"/>
      <c r="C47" s="241"/>
      <c r="D47" s="256" t="s">
        <v>18</v>
      </c>
      <c r="E47" s="257">
        <f>(E45-E46)</f>
        <v>0</v>
      </c>
      <c r="F47" s="257">
        <f>(F45-F46)</f>
        <v>710467</v>
      </c>
      <c r="G47" s="257">
        <f>(G45-G46)</f>
        <v>880133</v>
      </c>
      <c r="H47" s="258">
        <f>(H45-H46)</f>
        <v>1590600</v>
      </c>
    </row>
    <row r="48" spans="1:8" ht="24" customHeight="1" x14ac:dyDescent="0.15">
      <c r="A48" s="35"/>
      <c r="B48" s="239"/>
      <c r="C48" s="236" t="s">
        <v>53</v>
      </c>
      <c r="D48" s="253" t="s">
        <v>16</v>
      </c>
      <c r="E48" s="254">
        <v>1200000</v>
      </c>
      <c r="F48" s="254">
        <v>1500000</v>
      </c>
      <c r="G48" s="254">
        <v>13600000</v>
      </c>
      <c r="H48" s="255">
        <f>SUM(E48:G48)</f>
        <v>16300000</v>
      </c>
    </row>
    <row r="49" spans="1:8" ht="24" customHeight="1" x14ac:dyDescent="0.15">
      <c r="A49" s="35"/>
      <c r="B49" s="239"/>
      <c r="C49" s="239"/>
      <c r="D49" s="38" t="s">
        <v>17</v>
      </c>
      <c r="E49" s="229">
        <v>908000</v>
      </c>
      <c r="F49" s="229">
        <v>1380000</v>
      </c>
      <c r="G49" s="229">
        <v>11445940</v>
      </c>
      <c r="H49" s="240">
        <f>SUM(E49:G49)</f>
        <v>13733940</v>
      </c>
    </row>
    <row r="50" spans="1:8" ht="24" customHeight="1" x14ac:dyDescent="0.15">
      <c r="A50" s="35"/>
      <c r="B50" s="239"/>
      <c r="C50" s="241"/>
      <c r="D50" s="256" t="s">
        <v>18</v>
      </c>
      <c r="E50" s="257">
        <f>(E48-E49)</f>
        <v>292000</v>
      </c>
      <c r="F50" s="257">
        <f>(F48-F49)</f>
        <v>120000</v>
      </c>
      <c r="G50" s="257">
        <f>(G48-G49)</f>
        <v>2154060</v>
      </c>
      <c r="H50" s="258">
        <f>(H48-H49)</f>
        <v>2566060</v>
      </c>
    </row>
    <row r="51" spans="1:8" ht="24" customHeight="1" x14ac:dyDescent="0.15">
      <c r="A51" s="35"/>
      <c r="B51" s="239"/>
      <c r="C51" s="242" t="s">
        <v>22</v>
      </c>
      <c r="D51" s="259" t="s">
        <v>16</v>
      </c>
      <c r="E51" s="260">
        <f t="shared" ref="E51:H53" si="2">SUM(E33,E36,E39,E42,E45,E48)</f>
        <v>40200000</v>
      </c>
      <c r="F51" s="260">
        <f t="shared" si="2"/>
        <v>5500000</v>
      </c>
      <c r="G51" s="260">
        <f t="shared" si="2"/>
        <v>71400000</v>
      </c>
      <c r="H51" s="261">
        <f t="shared" si="2"/>
        <v>117100000</v>
      </c>
    </row>
    <row r="52" spans="1:8" ht="24" customHeight="1" x14ac:dyDescent="0.15">
      <c r="A52" s="35"/>
      <c r="B52" s="239"/>
      <c r="C52" s="246"/>
      <c r="D52" s="61" t="s">
        <v>17</v>
      </c>
      <c r="E52" s="247">
        <f t="shared" si="2"/>
        <v>39771380</v>
      </c>
      <c r="F52" s="247">
        <f>SUM(F34,F37,F40,F43,F46,F49)</f>
        <v>4669533</v>
      </c>
      <c r="G52" s="247">
        <f t="shared" si="2"/>
        <v>58827397</v>
      </c>
      <c r="H52" s="248">
        <f>SUM(H34,H37,H40,H43,H46,H49)</f>
        <v>103268310</v>
      </c>
    </row>
    <row r="53" spans="1:8" ht="24" customHeight="1" x14ac:dyDescent="0.15">
      <c r="A53" s="35"/>
      <c r="B53" s="241"/>
      <c r="C53" s="249"/>
      <c r="D53" s="250" t="s">
        <v>18</v>
      </c>
      <c r="E53" s="251">
        <f t="shared" si="2"/>
        <v>428620</v>
      </c>
      <c r="F53" s="251">
        <f t="shared" si="2"/>
        <v>830467</v>
      </c>
      <c r="G53" s="251">
        <f t="shared" si="2"/>
        <v>12572603</v>
      </c>
      <c r="H53" s="252">
        <f t="shared" si="2"/>
        <v>13831690</v>
      </c>
    </row>
    <row r="54" spans="1:8" ht="24" customHeight="1" x14ac:dyDescent="0.15">
      <c r="A54" s="35"/>
      <c r="B54" s="262" t="s">
        <v>22</v>
      </c>
      <c r="C54" s="263"/>
      <c r="D54" s="72" t="s">
        <v>16</v>
      </c>
      <c r="E54" s="264">
        <f t="shared" ref="E54:H56" si="3">SUM(E24,E30,E51)</f>
        <v>1246959390</v>
      </c>
      <c r="F54" s="264">
        <f t="shared" si="3"/>
        <v>12100000</v>
      </c>
      <c r="G54" s="264">
        <f t="shared" si="3"/>
        <v>123125650</v>
      </c>
      <c r="H54" s="265">
        <f t="shared" si="3"/>
        <v>1382185040</v>
      </c>
    </row>
    <row r="55" spans="1:8" ht="24" customHeight="1" x14ac:dyDescent="0.15">
      <c r="A55" s="35"/>
      <c r="B55" s="266"/>
      <c r="C55" s="267"/>
      <c r="D55" s="77" t="s">
        <v>17</v>
      </c>
      <c r="E55" s="268">
        <f t="shared" si="3"/>
        <v>1244530600</v>
      </c>
      <c r="F55" s="268">
        <f t="shared" si="3"/>
        <v>10719253</v>
      </c>
      <c r="G55" s="268">
        <f t="shared" si="3"/>
        <v>104126637</v>
      </c>
      <c r="H55" s="269">
        <f t="shared" si="3"/>
        <v>1359376490</v>
      </c>
    </row>
    <row r="56" spans="1:8" ht="24" customHeight="1" x14ac:dyDescent="0.15">
      <c r="A56" s="80"/>
      <c r="B56" s="266"/>
      <c r="C56" s="267"/>
      <c r="D56" s="270" t="s">
        <v>18</v>
      </c>
      <c r="E56" s="271">
        <f t="shared" si="3"/>
        <v>2428790</v>
      </c>
      <c r="F56" s="271">
        <f t="shared" si="3"/>
        <v>1380747</v>
      </c>
      <c r="G56" s="271">
        <f t="shared" si="3"/>
        <v>18999013</v>
      </c>
      <c r="H56" s="272">
        <f t="shared" si="3"/>
        <v>22808550</v>
      </c>
    </row>
    <row r="57" spans="1:8" ht="24" customHeight="1" x14ac:dyDescent="0.15">
      <c r="A57" s="273" t="s">
        <v>54</v>
      </c>
      <c r="B57" s="236" t="s">
        <v>55</v>
      </c>
      <c r="C57" s="227" t="s">
        <v>56</v>
      </c>
      <c r="D57" s="253" t="s">
        <v>16</v>
      </c>
      <c r="E57" s="254">
        <v>561336980</v>
      </c>
      <c r="F57" s="254">
        <v>0</v>
      </c>
      <c r="G57" s="254">
        <v>163546500</v>
      </c>
      <c r="H57" s="255">
        <f>SUM(E57:G57)</f>
        <v>724883480</v>
      </c>
    </row>
    <row r="58" spans="1:8" ht="24" customHeight="1" x14ac:dyDescent="0.15">
      <c r="A58" s="35"/>
      <c r="B58" s="239"/>
      <c r="C58" s="227"/>
      <c r="D58" s="38" t="s">
        <v>17</v>
      </c>
      <c r="E58" s="229">
        <v>561336980</v>
      </c>
      <c r="F58" s="229">
        <v>0</v>
      </c>
      <c r="G58" s="229">
        <v>163546500</v>
      </c>
      <c r="H58" s="240">
        <f>SUM(E58:G58)</f>
        <v>724883480</v>
      </c>
    </row>
    <row r="59" spans="1:8" ht="24" customHeight="1" x14ac:dyDescent="0.15">
      <c r="A59" s="35"/>
      <c r="B59" s="239"/>
      <c r="C59" s="227"/>
      <c r="D59" s="256" t="s">
        <v>18</v>
      </c>
      <c r="E59" s="257">
        <f>(E57-E58)</f>
        <v>0</v>
      </c>
      <c r="F59" s="257">
        <f>(F57-F58)</f>
        <v>0</v>
      </c>
      <c r="G59" s="257">
        <f>(G57-G58)</f>
        <v>0</v>
      </c>
      <c r="H59" s="258">
        <f>(H57-H58)</f>
        <v>0</v>
      </c>
    </row>
    <row r="60" spans="1:8" ht="24" customHeight="1" x14ac:dyDescent="0.15">
      <c r="A60" s="35"/>
      <c r="B60" s="239"/>
      <c r="C60" s="227" t="s">
        <v>57</v>
      </c>
      <c r="D60" s="253" t="s">
        <v>16</v>
      </c>
      <c r="E60" s="254">
        <v>133000000</v>
      </c>
      <c r="F60" s="254">
        <v>0</v>
      </c>
      <c r="G60" s="254">
        <v>29700000</v>
      </c>
      <c r="H60" s="255">
        <f>SUM(E60:G60)</f>
        <v>162700000</v>
      </c>
    </row>
    <row r="61" spans="1:8" ht="24" customHeight="1" x14ac:dyDescent="0.15">
      <c r="A61" s="35"/>
      <c r="B61" s="239"/>
      <c r="C61" s="227"/>
      <c r="D61" s="38" t="s">
        <v>17</v>
      </c>
      <c r="E61" s="229">
        <v>131558000</v>
      </c>
      <c r="F61" s="229">
        <v>0</v>
      </c>
      <c r="G61" s="229">
        <v>28615100</v>
      </c>
      <c r="H61" s="240">
        <f>SUM(E61:G61)</f>
        <v>160173100</v>
      </c>
    </row>
    <row r="62" spans="1:8" ht="24" customHeight="1" x14ac:dyDescent="0.15">
      <c r="A62" s="35"/>
      <c r="B62" s="239"/>
      <c r="C62" s="227"/>
      <c r="D62" s="256" t="s">
        <v>18</v>
      </c>
      <c r="E62" s="257">
        <f>(E60-E61)</f>
        <v>1442000</v>
      </c>
      <c r="F62" s="257">
        <f>(F60-F61)</f>
        <v>0</v>
      </c>
      <c r="G62" s="257">
        <f>(G60-G61)</f>
        <v>1084900</v>
      </c>
      <c r="H62" s="258">
        <f>(H60-H61)</f>
        <v>2526900</v>
      </c>
    </row>
    <row r="63" spans="1:8" ht="24" customHeight="1" x14ac:dyDescent="0.15">
      <c r="A63" s="35"/>
      <c r="B63" s="239"/>
      <c r="C63" s="227" t="s">
        <v>58</v>
      </c>
      <c r="D63" s="253" t="s">
        <v>16</v>
      </c>
      <c r="E63" s="254">
        <v>2400000</v>
      </c>
      <c r="F63" s="254">
        <v>0</v>
      </c>
      <c r="G63" s="254">
        <v>42600000</v>
      </c>
      <c r="H63" s="255">
        <f>SUM(E63:G63)</f>
        <v>45000000</v>
      </c>
    </row>
    <row r="64" spans="1:8" ht="24" customHeight="1" x14ac:dyDescent="0.15">
      <c r="A64" s="35"/>
      <c r="B64" s="239"/>
      <c r="C64" s="227"/>
      <c r="D64" s="38" t="s">
        <v>17</v>
      </c>
      <c r="E64" s="229">
        <v>2310000</v>
      </c>
      <c r="F64" s="229">
        <v>0</v>
      </c>
      <c r="G64" s="229">
        <v>39407430</v>
      </c>
      <c r="H64" s="240">
        <f>SUM(E64:G64)</f>
        <v>41717430</v>
      </c>
    </row>
    <row r="65" spans="1:8" ht="24" customHeight="1" x14ac:dyDescent="0.15">
      <c r="A65" s="35"/>
      <c r="B65" s="239"/>
      <c r="C65" s="227"/>
      <c r="D65" s="256" t="s">
        <v>18</v>
      </c>
      <c r="E65" s="257">
        <f>(E63-E64)</f>
        <v>90000</v>
      </c>
      <c r="F65" s="257">
        <f>(F63-F64)</f>
        <v>0</v>
      </c>
      <c r="G65" s="257">
        <f>(G63-G64)</f>
        <v>3192570</v>
      </c>
      <c r="H65" s="258">
        <f>(H63-H64)</f>
        <v>3282570</v>
      </c>
    </row>
    <row r="66" spans="1:8" ht="24" customHeight="1" x14ac:dyDescent="0.15">
      <c r="A66" s="35"/>
      <c r="B66" s="239"/>
      <c r="C66" s="242" t="s">
        <v>22</v>
      </c>
      <c r="D66" s="259" t="s">
        <v>16</v>
      </c>
      <c r="E66" s="260">
        <f>SUM(E57,E60,E63)</f>
        <v>696736980</v>
      </c>
      <c r="F66" s="260">
        <f t="shared" ref="E66:I68" si="4">SUM(F57,F60,F63)</f>
        <v>0</v>
      </c>
      <c r="G66" s="260">
        <f t="shared" si="4"/>
        <v>235846500</v>
      </c>
      <c r="H66" s="261">
        <f t="shared" si="4"/>
        <v>932583480</v>
      </c>
    </row>
    <row r="67" spans="1:8" ht="24" customHeight="1" x14ac:dyDescent="0.15">
      <c r="A67" s="35"/>
      <c r="B67" s="239"/>
      <c r="C67" s="246"/>
      <c r="D67" s="61" t="s">
        <v>17</v>
      </c>
      <c r="E67" s="247">
        <f>SUM(E58,E61,E64)</f>
        <v>695204980</v>
      </c>
      <c r="F67" s="247">
        <f t="shared" si="4"/>
        <v>0</v>
      </c>
      <c r="G67" s="247">
        <f t="shared" si="4"/>
        <v>231569030</v>
      </c>
      <c r="H67" s="248">
        <f t="shared" si="4"/>
        <v>926774010</v>
      </c>
    </row>
    <row r="68" spans="1:8" ht="24" customHeight="1" x14ac:dyDescent="0.15">
      <c r="A68" s="35"/>
      <c r="B68" s="241"/>
      <c r="C68" s="249"/>
      <c r="D68" s="250" t="s">
        <v>18</v>
      </c>
      <c r="E68" s="251">
        <f t="shared" si="4"/>
        <v>1532000</v>
      </c>
      <c r="F68" s="251">
        <f t="shared" si="4"/>
        <v>0</v>
      </c>
      <c r="G68" s="251">
        <f t="shared" si="4"/>
        <v>4277470</v>
      </c>
      <c r="H68" s="252">
        <f t="shared" si="4"/>
        <v>5809470</v>
      </c>
    </row>
    <row r="69" spans="1:8" ht="24" customHeight="1" x14ac:dyDescent="0.15">
      <c r="A69" s="35"/>
      <c r="B69" s="262" t="s">
        <v>22</v>
      </c>
      <c r="C69" s="263"/>
      <c r="D69" s="274" t="s">
        <v>16</v>
      </c>
      <c r="E69" s="275">
        <f>SUM(E57,E60,E63)</f>
        <v>696736980</v>
      </c>
      <c r="F69" s="275">
        <f t="shared" ref="E69:I71" si="5">(F66)</f>
        <v>0</v>
      </c>
      <c r="G69" s="275">
        <f t="shared" si="5"/>
        <v>235846500</v>
      </c>
      <c r="H69" s="276">
        <f t="shared" si="5"/>
        <v>932583480</v>
      </c>
    </row>
    <row r="70" spans="1:8" ht="24" customHeight="1" x14ac:dyDescent="0.15">
      <c r="A70" s="35"/>
      <c r="B70" s="266"/>
      <c r="C70" s="267"/>
      <c r="D70" s="133" t="s">
        <v>17</v>
      </c>
      <c r="E70" s="277">
        <f t="shared" si="5"/>
        <v>695204980</v>
      </c>
      <c r="F70" s="277">
        <f t="shared" si="5"/>
        <v>0</v>
      </c>
      <c r="G70" s="277">
        <f t="shared" si="5"/>
        <v>231569030</v>
      </c>
      <c r="H70" s="278">
        <f t="shared" si="5"/>
        <v>926774010</v>
      </c>
    </row>
    <row r="71" spans="1:8" ht="24" customHeight="1" x14ac:dyDescent="0.15">
      <c r="A71" s="80"/>
      <c r="B71" s="279"/>
      <c r="C71" s="280"/>
      <c r="D71" s="281" t="s">
        <v>18</v>
      </c>
      <c r="E71" s="282">
        <f t="shared" si="5"/>
        <v>1532000</v>
      </c>
      <c r="F71" s="282">
        <f t="shared" si="5"/>
        <v>0</v>
      </c>
      <c r="G71" s="282">
        <f t="shared" si="5"/>
        <v>4277470</v>
      </c>
      <c r="H71" s="283">
        <f t="shared" si="5"/>
        <v>5809470</v>
      </c>
    </row>
    <row r="72" spans="1:8" ht="24" customHeight="1" x14ac:dyDescent="0.15">
      <c r="A72" s="273" t="s">
        <v>59</v>
      </c>
      <c r="B72" s="236" t="s">
        <v>47</v>
      </c>
      <c r="C72" s="236" t="s">
        <v>60</v>
      </c>
      <c r="D72" s="284" t="s">
        <v>16</v>
      </c>
      <c r="E72" s="285">
        <v>79000000</v>
      </c>
      <c r="F72" s="286">
        <v>31000000</v>
      </c>
      <c r="G72" s="285">
        <v>1000000</v>
      </c>
      <c r="H72" s="287">
        <f>SUM(E72:G72)</f>
        <v>111000000</v>
      </c>
    </row>
    <row r="73" spans="1:8" ht="24" customHeight="1" x14ac:dyDescent="0.15">
      <c r="A73" s="35"/>
      <c r="B73" s="239"/>
      <c r="C73" s="239"/>
      <c r="D73" s="288" t="s">
        <v>17</v>
      </c>
      <c r="E73" s="289">
        <v>78972480</v>
      </c>
      <c r="F73" s="290">
        <v>30979190</v>
      </c>
      <c r="G73" s="289">
        <v>126200</v>
      </c>
      <c r="H73" s="291">
        <f>SUM(E73:G73)</f>
        <v>110077870</v>
      </c>
    </row>
    <row r="74" spans="1:8" ht="24" customHeight="1" x14ac:dyDescent="0.15">
      <c r="A74" s="35"/>
      <c r="B74" s="239"/>
      <c r="C74" s="241"/>
      <c r="D74" s="292" t="s">
        <v>18</v>
      </c>
      <c r="E74" s="293">
        <f>(E72-E73)</f>
        <v>27520</v>
      </c>
      <c r="F74" s="294">
        <f>(F72-F73)</f>
        <v>20810</v>
      </c>
      <c r="G74" s="293">
        <f>(G72-G73)</f>
        <v>873800</v>
      </c>
      <c r="H74" s="295">
        <f>(H72-H73)</f>
        <v>922130</v>
      </c>
    </row>
    <row r="75" spans="1:8" ht="24" customHeight="1" x14ac:dyDescent="0.15">
      <c r="A75" s="35"/>
      <c r="B75" s="239"/>
      <c r="C75" s="227" t="s">
        <v>61</v>
      </c>
      <c r="D75" s="296" t="s">
        <v>16</v>
      </c>
      <c r="E75" s="297">
        <v>15155690</v>
      </c>
      <c r="F75" s="297">
        <v>0</v>
      </c>
      <c r="G75" s="297">
        <v>5844310</v>
      </c>
      <c r="H75" s="255">
        <f>SUM(E75:G75)</f>
        <v>21000000</v>
      </c>
    </row>
    <row r="76" spans="1:8" ht="24" customHeight="1" x14ac:dyDescent="0.15">
      <c r="A76" s="35"/>
      <c r="B76" s="239"/>
      <c r="C76" s="227"/>
      <c r="D76" s="108" t="s">
        <v>17</v>
      </c>
      <c r="E76" s="298">
        <v>15155620</v>
      </c>
      <c r="F76" s="298">
        <v>0</v>
      </c>
      <c r="G76" s="298">
        <v>3897910</v>
      </c>
      <c r="H76" s="240">
        <f>SUM(E76:G76)</f>
        <v>19053530</v>
      </c>
    </row>
    <row r="77" spans="1:8" ht="24" customHeight="1" x14ac:dyDescent="0.15">
      <c r="A77" s="35"/>
      <c r="B77" s="239"/>
      <c r="C77" s="227"/>
      <c r="D77" s="299" t="s">
        <v>18</v>
      </c>
      <c r="E77" s="257">
        <f>(E75-E76)</f>
        <v>70</v>
      </c>
      <c r="F77" s="298">
        <f>(F75-F76)</f>
        <v>0</v>
      </c>
      <c r="G77" s="257">
        <f>(G75-G76)</f>
        <v>1946400</v>
      </c>
      <c r="H77" s="300">
        <f>(H75-H76)</f>
        <v>1946470</v>
      </c>
    </row>
    <row r="78" spans="1:8" ht="24" customHeight="1" x14ac:dyDescent="0.15">
      <c r="A78" s="35"/>
      <c r="B78" s="239"/>
      <c r="C78" s="227" t="s">
        <v>62</v>
      </c>
      <c r="D78" s="296" t="s">
        <v>16</v>
      </c>
      <c r="E78" s="297">
        <v>8000000</v>
      </c>
      <c r="F78" s="297">
        <v>0</v>
      </c>
      <c r="G78" s="297">
        <v>3000000</v>
      </c>
      <c r="H78" s="255">
        <f>SUM(E78:G78)</f>
        <v>11000000</v>
      </c>
    </row>
    <row r="79" spans="1:8" ht="24" customHeight="1" x14ac:dyDescent="0.15">
      <c r="A79" s="35"/>
      <c r="B79" s="239"/>
      <c r="C79" s="227"/>
      <c r="D79" s="108" t="s">
        <v>17</v>
      </c>
      <c r="E79" s="298">
        <v>8000000</v>
      </c>
      <c r="F79" s="298">
        <v>0</v>
      </c>
      <c r="G79" s="298">
        <v>306600</v>
      </c>
      <c r="H79" s="240">
        <f>SUM(E79:G79)</f>
        <v>8306600</v>
      </c>
    </row>
    <row r="80" spans="1:8" ht="24" customHeight="1" x14ac:dyDescent="0.15">
      <c r="A80" s="35"/>
      <c r="B80" s="239"/>
      <c r="C80" s="227"/>
      <c r="D80" s="299" t="s">
        <v>18</v>
      </c>
      <c r="E80" s="257">
        <f>(E78-E79)</f>
        <v>0</v>
      </c>
      <c r="F80" s="301">
        <f>(F78-F79)</f>
        <v>0</v>
      </c>
      <c r="G80" s="257">
        <f>(G78-G79)</f>
        <v>2693400</v>
      </c>
      <c r="H80" s="302">
        <f>(H78-H79)</f>
        <v>2693400</v>
      </c>
    </row>
    <row r="81" spans="1:8" ht="24" customHeight="1" x14ac:dyDescent="0.15">
      <c r="A81" s="35"/>
      <c r="B81" s="239"/>
      <c r="C81" s="227" t="s">
        <v>63</v>
      </c>
      <c r="D81" s="296" t="s">
        <v>16</v>
      </c>
      <c r="E81" s="297">
        <v>2000000</v>
      </c>
      <c r="F81" s="297">
        <v>0</v>
      </c>
      <c r="G81" s="297">
        <v>5500000</v>
      </c>
      <c r="H81" s="255">
        <f>SUM(E81:G81)</f>
        <v>7500000</v>
      </c>
    </row>
    <row r="82" spans="1:8" ht="24" customHeight="1" x14ac:dyDescent="0.15">
      <c r="A82" s="35"/>
      <c r="B82" s="239"/>
      <c r="C82" s="227"/>
      <c r="D82" s="108" t="s">
        <v>17</v>
      </c>
      <c r="E82" s="289">
        <v>1756250</v>
      </c>
      <c r="F82" s="298">
        <v>0</v>
      </c>
      <c r="G82" s="298">
        <v>3979690</v>
      </c>
      <c r="H82" s="240">
        <f>SUM(E82:G82)</f>
        <v>5735940</v>
      </c>
    </row>
    <row r="83" spans="1:8" ht="24" customHeight="1" x14ac:dyDescent="0.15">
      <c r="A83" s="35"/>
      <c r="B83" s="239"/>
      <c r="C83" s="227"/>
      <c r="D83" s="299" t="s">
        <v>18</v>
      </c>
      <c r="E83" s="257">
        <f>(E81-E82)</f>
        <v>243750</v>
      </c>
      <c r="F83" s="298">
        <f>(F81-F82)</f>
        <v>0</v>
      </c>
      <c r="G83" s="257">
        <f>(G81-G82)</f>
        <v>1520310</v>
      </c>
      <c r="H83" s="300">
        <f>(H81-H82)</f>
        <v>1764060</v>
      </c>
    </row>
    <row r="84" spans="1:8" ht="24" customHeight="1" x14ac:dyDescent="0.15">
      <c r="A84" s="35"/>
      <c r="B84" s="239"/>
      <c r="C84" s="227" t="s">
        <v>64</v>
      </c>
      <c r="D84" s="296" t="s">
        <v>16</v>
      </c>
      <c r="E84" s="297">
        <v>500000</v>
      </c>
      <c r="F84" s="297">
        <v>0</v>
      </c>
      <c r="G84" s="297">
        <v>500000</v>
      </c>
      <c r="H84" s="255">
        <f>SUM(E84:G84)</f>
        <v>1000000</v>
      </c>
    </row>
    <row r="85" spans="1:8" ht="24" customHeight="1" x14ac:dyDescent="0.15">
      <c r="A85" s="35"/>
      <c r="B85" s="239"/>
      <c r="C85" s="227"/>
      <c r="D85" s="108" t="s">
        <v>17</v>
      </c>
      <c r="E85" s="298">
        <v>0</v>
      </c>
      <c r="F85" s="298">
        <v>0</v>
      </c>
      <c r="G85" s="298">
        <v>0</v>
      </c>
      <c r="H85" s="240">
        <f>SUM(E85:G85)</f>
        <v>0</v>
      </c>
    </row>
    <row r="86" spans="1:8" ht="24" customHeight="1" x14ac:dyDescent="0.15">
      <c r="A86" s="35"/>
      <c r="B86" s="239"/>
      <c r="C86" s="227"/>
      <c r="D86" s="299" t="s">
        <v>18</v>
      </c>
      <c r="E86" s="298">
        <f>(E84-E85)</f>
        <v>500000</v>
      </c>
      <c r="F86" s="298">
        <f>(F84-F85)</f>
        <v>0</v>
      </c>
      <c r="G86" s="298">
        <f>(G84-G85)</f>
        <v>500000</v>
      </c>
      <c r="H86" s="300">
        <f>(H84-H85)</f>
        <v>1000000</v>
      </c>
    </row>
    <row r="87" spans="1:8" ht="24" customHeight="1" x14ac:dyDescent="0.15">
      <c r="A87" s="35"/>
      <c r="B87" s="239"/>
      <c r="C87" s="227" t="s">
        <v>65</v>
      </c>
      <c r="D87" s="296" t="s">
        <v>16</v>
      </c>
      <c r="E87" s="297">
        <v>100000</v>
      </c>
      <c r="F87" s="297">
        <v>0</v>
      </c>
      <c r="G87" s="297">
        <v>100000</v>
      </c>
      <c r="H87" s="255">
        <f>SUM(E87:G87)</f>
        <v>200000</v>
      </c>
    </row>
    <row r="88" spans="1:8" ht="24" customHeight="1" x14ac:dyDescent="0.15">
      <c r="A88" s="35"/>
      <c r="B88" s="239"/>
      <c r="C88" s="227"/>
      <c r="D88" s="108" t="s">
        <v>17</v>
      </c>
      <c r="E88" s="298">
        <v>84000</v>
      </c>
      <c r="F88" s="298">
        <v>0</v>
      </c>
      <c r="G88" s="298">
        <v>64000</v>
      </c>
      <c r="H88" s="240">
        <f>SUM(E88:G88)</f>
        <v>148000</v>
      </c>
    </row>
    <row r="89" spans="1:8" ht="24" customHeight="1" x14ac:dyDescent="0.15">
      <c r="A89" s="35"/>
      <c r="B89" s="239"/>
      <c r="C89" s="227"/>
      <c r="D89" s="299" t="s">
        <v>18</v>
      </c>
      <c r="E89" s="298">
        <f>(E87-E88)</f>
        <v>16000</v>
      </c>
      <c r="F89" s="298">
        <f>(F87-F88)</f>
        <v>0</v>
      </c>
      <c r="G89" s="298">
        <f>(G87-G88)</f>
        <v>36000</v>
      </c>
      <c r="H89" s="300">
        <f>(H87-H88)</f>
        <v>52000</v>
      </c>
    </row>
    <row r="90" spans="1:8" ht="24" customHeight="1" x14ac:dyDescent="0.15">
      <c r="A90" s="35"/>
      <c r="B90" s="239"/>
      <c r="C90" s="227" t="s">
        <v>66</v>
      </c>
      <c r="D90" s="284" t="s">
        <v>16</v>
      </c>
      <c r="E90" s="285">
        <v>11700000</v>
      </c>
      <c r="F90" s="285">
        <v>0</v>
      </c>
      <c r="G90" s="285">
        <v>5300000</v>
      </c>
      <c r="H90" s="287">
        <f>SUM(E90:G90)</f>
        <v>17000000</v>
      </c>
    </row>
    <row r="91" spans="1:8" ht="24" customHeight="1" x14ac:dyDescent="0.15">
      <c r="A91" s="35"/>
      <c r="B91" s="239"/>
      <c r="C91" s="227"/>
      <c r="D91" s="288" t="s">
        <v>17</v>
      </c>
      <c r="E91" s="289">
        <v>11695810</v>
      </c>
      <c r="F91" s="289">
        <v>0</v>
      </c>
      <c r="G91" s="289">
        <v>2787370</v>
      </c>
      <c r="H91" s="291">
        <f>SUM(E91:G91)</f>
        <v>14483180</v>
      </c>
    </row>
    <row r="92" spans="1:8" ht="24" customHeight="1" x14ac:dyDescent="0.15">
      <c r="A92" s="35"/>
      <c r="B92" s="239"/>
      <c r="C92" s="227"/>
      <c r="D92" s="292" t="s">
        <v>18</v>
      </c>
      <c r="E92" s="293">
        <f>(E90-E91)</f>
        <v>4190</v>
      </c>
      <c r="F92" s="293">
        <f>(F90-F91)</f>
        <v>0</v>
      </c>
      <c r="G92" s="293">
        <f>(G90-G91)</f>
        <v>2512630</v>
      </c>
      <c r="H92" s="303">
        <f>(H90-H91)</f>
        <v>2516820</v>
      </c>
    </row>
    <row r="93" spans="1:8" ht="24" customHeight="1" x14ac:dyDescent="0.15">
      <c r="A93" s="35"/>
      <c r="B93" s="239"/>
      <c r="C93" s="242" t="s">
        <v>22</v>
      </c>
      <c r="D93" s="304" t="s">
        <v>16</v>
      </c>
      <c r="E93" s="305">
        <f t="shared" ref="E93:H95" si="6">SUM(E72,E75,E78,E81,E84,E87,E90)</f>
        <v>116455690</v>
      </c>
      <c r="F93" s="305">
        <f t="shared" si="6"/>
        <v>31000000</v>
      </c>
      <c r="G93" s="305">
        <f t="shared" si="6"/>
        <v>21244310</v>
      </c>
      <c r="H93" s="306">
        <f t="shared" si="6"/>
        <v>168700000</v>
      </c>
    </row>
    <row r="94" spans="1:8" ht="24" customHeight="1" x14ac:dyDescent="0.15">
      <c r="A94" s="35"/>
      <c r="B94" s="239"/>
      <c r="C94" s="246"/>
      <c r="D94" s="119" t="s">
        <v>17</v>
      </c>
      <c r="E94" s="307">
        <f t="shared" si="6"/>
        <v>115664160</v>
      </c>
      <c r="F94" s="307">
        <f t="shared" si="6"/>
        <v>30979190</v>
      </c>
      <c r="G94" s="307">
        <f t="shared" si="6"/>
        <v>11161770</v>
      </c>
      <c r="H94" s="308">
        <f t="shared" si="6"/>
        <v>157805120</v>
      </c>
    </row>
    <row r="95" spans="1:8" ht="24" customHeight="1" x14ac:dyDescent="0.15">
      <c r="A95" s="35"/>
      <c r="B95" s="241"/>
      <c r="C95" s="249"/>
      <c r="D95" s="309" t="s">
        <v>18</v>
      </c>
      <c r="E95" s="251">
        <f t="shared" si="6"/>
        <v>791530</v>
      </c>
      <c r="F95" s="251">
        <f t="shared" si="6"/>
        <v>20810</v>
      </c>
      <c r="G95" s="251">
        <f t="shared" si="6"/>
        <v>10082540</v>
      </c>
      <c r="H95" s="252">
        <f t="shared" si="6"/>
        <v>10894880</v>
      </c>
    </row>
    <row r="96" spans="1:8" ht="24" customHeight="1" x14ac:dyDescent="0.15">
      <c r="A96" s="35"/>
      <c r="B96" s="239"/>
      <c r="C96" s="236" t="s">
        <v>67</v>
      </c>
      <c r="D96" s="296" t="s">
        <v>16</v>
      </c>
      <c r="E96" s="297">
        <v>0</v>
      </c>
      <c r="F96" s="297">
        <v>0</v>
      </c>
      <c r="G96" s="297">
        <v>300000</v>
      </c>
      <c r="H96" s="255">
        <f>SUM(E96:G96)</f>
        <v>300000</v>
      </c>
    </row>
    <row r="97" spans="1:8" ht="24" customHeight="1" x14ac:dyDescent="0.15">
      <c r="A97" s="35"/>
      <c r="B97" s="239"/>
      <c r="C97" s="239"/>
      <c r="D97" s="108" t="s">
        <v>17</v>
      </c>
      <c r="E97" s="298">
        <v>0</v>
      </c>
      <c r="F97" s="298">
        <v>0</v>
      </c>
      <c r="G97" s="298">
        <v>49000</v>
      </c>
      <c r="H97" s="240">
        <f>SUM(E97:G97)</f>
        <v>49000</v>
      </c>
    </row>
    <row r="98" spans="1:8" ht="24" customHeight="1" x14ac:dyDescent="0.15">
      <c r="A98" s="35"/>
      <c r="B98" s="239"/>
      <c r="C98" s="239"/>
      <c r="D98" s="299" t="s">
        <v>18</v>
      </c>
      <c r="E98" s="257">
        <f>(E96-E97)</f>
        <v>0</v>
      </c>
      <c r="F98" s="298">
        <f>(F96-F97)</f>
        <v>0</v>
      </c>
      <c r="G98" s="257">
        <f>(G96-G97)</f>
        <v>251000</v>
      </c>
      <c r="H98" s="300">
        <f>(H96-H97)</f>
        <v>251000</v>
      </c>
    </row>
    <row r="99" spans="1:8" ht="24" customHeight="1" x14ac:dyDescent="0.15">
      <c r="A99" s="35"/>
      <c r="B99" s="239"/>
      <c r="C99" s="227" t="s">
        <v>68</v>
      </c>
      <c r="D99" s="296" t="s">
        <v>16</v>
      </c>
      <c r="E99" s="297">
        <v>0</v>
      </c>
      <c r="F99" s="297">
        <v>0</v>
      </c>
      <c r="G99" s="297">
        <v>300000</v>
      </c>
      <c r="H99" s="255">
        <f>SUM(E99:G99)</f>
        <v>300000</v>
      </c>
    </row>
    <row r="100" spans="1:8" ht="24" customHeight="1" x14ac:dyDescent="0.15">
      <c r="A100" s="35"/>
      <c r="B100" s="239"/>
      <c r="C100" s="227"/>
      <c r="D100" s="108" t="s">
        <v>17</v>
      </c>
      <c r="E100" s="298">
        <v>0</v>
      </c>
      <c r="F100" s="298">
        <v>0</v>
      </c>
      <c r="G100" s="298">
        <v>0</v>
      </c>
      <c r="H100" s="240">
        <f>SUM(E100:G100)</f>
        <v>0</v>
      </c>
    </row>
    <row r="101" spans="1:8" ht="24" customHeight="1" x14ac:dyDescent="0.15">
      <c r="A101" s="35"/>
      <c r="B101" s="239"/>
      <c r="C101" s="227"/>
      <c r="D101" s="299" t="s">
        <v>18</v>
      </c>
      <c r="E101" s="301">
        <f>(E99-E100)</f>
        <v>0</v>
      </c>
      <c r="F101" s="257">
        <f>(F99-F100)</f>
        <v>0</v>
      </c>
      <c r="G101" s="301">
        <f>(G99-G100)</f>
        <v>300000</v>
      </c>
      <c r="H101" s="258">
        <f>(H99-H100)</f>
        <v>300000</v>
      </c>
    </row>
    <row r="102" spans="1:8" ht="24" customHeight="1" x14ac:dyDescent="0.15">
      <c r="A102" s="35"/>
      <c r="B102" s="239"/>
      <c r="C102" s="227" t="s">
        <v>69</v>
      </c>
      <c r="D102" s="296" t="s">
        <v>16</v>
      </c>
      <c r="E102" s="297">
        <v>0</v>
      </c>
      <c r="F102" s="297">
        <v>0</v>
      </c>
      <c r="G102" s="297">
        <v>300000</v>
      </c>
      <c r="H102" s="255">
        <f>SUM(E102:G102)</f>
        <v>300000</v>
      </c>
    </row>
    <row r="103" spans="1:8" ht="24" customHeight="1" x14ac:dyDescent="0.15">
      <c r="A103" s="35"/>
      <c r="B103" s="239"/>
      <c r="C103" s="227"/>
      <c r="D103" s="108" t="s">
        <v>17</v>
      </c>
      <c r="E103" s="298">
        <v>0</v>
      </c>
      <c r="F103" s="298">
        <v>0</v>
      </c>
      <c r="G103" s="298">
        <v>0</v>
      </c>
      <c r="H103" s="240">
        <f>SUM(E103:G103)</f>
        <v>0</v>
      </c>
    </row>
    <row r="104" spans="1:8" ht="24" customHeight="1" x14ac:dyDescent="0.15">
      <c r="A104" s="35"/>
      <c r="B104" s="239"/>
      <c r="C104" s="227"/>
      <c r="D104" s="299" t="s">
        <v>18</v>
      </c>
      <c r="E104" s="298">
        <f>(E102-E103)</f>
        <v>0</v>
      </c>
      <c r="F104" s="257">
        <f>(F102-F103)</f>
        <v>0</v>
      </c>
      <c r="G104" s="298">
        <f>(G102-G103)</f>
        <v>300000</v>
      </c>
      <c r="H104" s="258">
        <f>(H102-H103)</f>
        <v>300000</v>
      </c>
    </row>
    <row r="105" spans="1:8" ht="24" customHeight="1" x14ac:dyDescent="0.15">
      <c r="A105" s="35"/>
      <c r="B105" s="239"/>
      <c r="C105" s="227" t="s">
        <v>70</v>
      </c>
      <c r="D105" s="296" t="s">
        <v>16</v>
      </c>
      <c r="E105" s="297">
        <v>0</v>
      </c>
      <c r="F105" s="297">
        <v>0</v>
      </c>
      <c r="G105" s="297">
        <v>600000</v>
      </c>
      <c r="H105" s="255">
        <f>SUM(E105:G105)</f>
        <v>600000</v>
      </c>
    </row>
    <row r="106" spans="1:8" ht="24" customHeight="1" x14ac:dyDescent="0.15">
      <c r="A106" s="35"/>
      <c r="B106" s="239"/>
      <c r="C106" s="227"/>
      <c r="D106" s="108" t="s">
        <v>17</v>
      </c>
      <c r="E106" s="298">
        <v>0</v>
      </c>
      <c r="F106" s="298">
        <v>0</v>
      </c>
      <c r="G106" s="298">
        <v>0</v>
      </c>
      <c r="H106" s="240">
        <f>SUM(E106:G106)</f>
        <v>0</v>
      </c>
    </row>
    <row r="107" spans="1:8" ht="24" customHeight="1" x14ac:dyDescent="0.15">
      <c r="A107" s="35"/>
      <c r="B107" s="239"/>
      <c r="C107" s="227"/>
      <c r="D107" s="299" t="s">
        <v>18</v>
      </c>
      <c r="E107" s="298">
        <f>(E105-E106)</f>
        <v>0</v>
      </c>
      <c r="F107" s="298">
        <f>(F105-F106)</f>
        <v>0</v>
      </c>
      <c r="G107" s="298">
        <f>(G105-G106)</f>
        <v>600000</v>
      </c>
      <c r="H107" s="300">
        <f>(H105-H106)</f>
        <v>600000</v>
      </c>
    </row>
    <row r="108" spans="1:8" ht="24" customHeight="1" x14ac:dyDescent="0.15">
      <c r="A108" s="35"/>
      <c r="B108" s="239"/>
      <c r="C108" s="227" t="s">
        <v>71</v>
      </c>
      <c r="D108" s="296" t="s">
        <v>16</v>
      </c>
      <c r="E108" s="297">
        <v>0</v>
      </c>
      <c r="F108" s="297">
        <v>0</v>
      </c>
      <c r="G108" s="297">
        <v>300000</v>
      </c>
      <c r="H108" s="255">
        <f>SUM(E108:G108)</f>
        <v>300000</v>
      </c>
    </row>
    <row r="109" spans="1:8" ht="24" customHeight="1" x14ac:dyDescent="0.15">
      <c r="A109" s="35"/>
      <c r="B109" s="239"/>
      <c r="C109" s="227"/>
      <c r="D109" s="108" t="s">
        <v>17</v>
      </c>
      <c r="E109" s="298">
        <v>0</v>
      </c>
      <c r="F109" s="298">
        <v>0</v>
      </c>
      <c r="G109" s="298">
        <v>0</v>
      </c>
      <c r="H109" s="240">
        <f>SUM(E109:G109)</f>
        <v>0</v>
      </c>
    </row>
    <row r="110" spans="1:8" ht="24" customHeight="1" x14ac:dyDescent="0.15">
      <c r="A110" s="35"/>
      <c r="B110" s="239"/>
      <c r="C110" s="227"/>
      <c r="D110" s="299" t="s">
        <v>18</v>
      </c>
      <c r="E110" s="301">
        <f>(E108-E109)</f>
        <v>0</v>
      </c>
      <c r="F110" s="301">
        <f>(F108-F109)</f>
        <v>0</v>
      </c>
      <c r="G110" s="301">
        <f>(G108-G109)</f>
        <v>300000</v>
      </c>
      <c r="H110" s="302">
        <f>(H108-H109)</f>
        <v>300000</v>
      </c>
    </row>
    <row r="111" spans="1:8" ht="24" customHeight="1" x14ac:dyDescent="0.15">
      <c r="A111" s="35"/>
      <c r="B111" s="239"/>
      <c r="C111" s="227" t="s">
        <v>72</v>
      </c>
      <c r="D111" s="296" t="s">
        <v>16</v>
      </c>
      <c r="E111" s="297">
        <v>0</v>
      </c>
      <c r="F111" s="297">
        <v>0</v>
      </c>
      <c r="G111" s="297">
        <v>200000</v>
      </c>
      <c r="H111" s="255">
        <f>SUM(E111:G111)</f>
        <v>200000</v>
      </c>
    </row>
    <row r="112" spans="1:8" ht="24" customHeight="1" x14ac:dyDescent="0.15">
      <c r="A112" s="35"/>
      <c r="B112" s="239"/>
      <c r="C112" s="227"/>
      <c r="D112" s="108" t="s">
        <v>17</v>
      </c>
      <c r="E112" s="298">
        <v>0</v>
      </c>
      <c r="F112" s="298">
        <v>0</v>
      </c>
      <c r="G112" s="298">
        <v>0</v>
      </c>
      <c r="H112" s="240">
        <f>SUM(E112:G112)</f>
        <v>0</v>
      </c>
    </row>
    <row r="113" spans="1:8" ht="24" customHeight="1" x14ac:dyDescent="0.15">
      <c r="A113" s="35"/>
      <c r="B113" s="239"/>
      <c r="C113" s="227"/>
      <c r="D113" s="310" t="s">
        <v>18</v>
      </c>
      <c r="E113" s="311">
        <v>0</v>
      </c>
      <c r="F113" s="311">
        <v>0</v>
      </c>
      <c r="G113" s="311">
        <f>(G111-G112)</f>
        <v>200000</v>
      </c>
      <c r="H113" s="312">
        <f>(H111-H112)</f>
        <v>200000</v>
      </c>
    </row>
    <row r="114" spans="1:8" ht="24" customHeight="1" x14ac:dyDescent="0.15">
      <c r="A114" s="35"/>
      <c r="B114" s="239"/>
      <c r="C114" s="242" t="s">
        <v>22</v>
      </c>
      <c r="D114" s="304" t="s">
        <v>16</v>
      </c>
      <c r="E114" s="313">
        <f>SUM(E96,E99,E102,E105,E108,E111)</f>
        <v>0</v>
      </c>
      <c r="F114" s="313">
        <f>SUM(F96,F99,F102,F105,F108,F111)</f>
        <v>0</v>
      </c>
      <c r="G114" s="313">
        <f>SUM(G96,G99,G102,G105,G108,G111)</f>
        <v>2000000</v>
      </c>
      <c r="H114" s="314">
        <f>SUM(H96,H99,H102,H105,H108,H111)</f>
        <v>2000000</v>
      </c>
    </row>
    <row r="115" spans="1:8" ht="24" customHeight="1" x14ac:dyDescent="0.15">
      <c r="A115" s="35"/>
      <c r="B115" s="239"/>
      <c r="C115" s="246"/>
      <c r="D115" s="119" t="s">
        <v>17</v>
      </c>
      <c r="E115" s="307">
        <f>SUM(E97,E100,E106,E109,E112)</f>
        <v>0</v>
      </c>
      <c r="F115" s="307">
        <f>SUM(F97,F100,F103,F106,F109,F112)</f>
        <v>0</v>
      </c>
      <c r="G115" s="307">
        <f>SUM(G97,G100,G106,G109,G112)</f>
        <v>49000</v>
      </c>
      <c r="H115" s="308">
        <f>SUM(H97,H100,H103,H106,H109,H112)</f>
        <v>49000</v>
      </c>
    </row>
    <row r="116" spans="1:8" ht="24" customHeight="1" x14ac:dyDescent="0.15">
      <c r="A116" s="35"/>
      <c r="B116" s="241"/>
      <c r="C116" s="249"/>
      <c r="D116" s="309" t="s">
        <v>18</v>
      </c>
      <c r="E116" s="251">
        <f>SUM(E98,E101,E104,E107,E110,E113)</f>
        <v>0</v>
      </c>
      <c r="F116" s="251">
        <f>SUM(F98,F101,F104,F107,F110,F113)</f>
        <v>0</v>
      </c>
      <c r="G116" s="251">
        <f>SUM(G98,G101,G104,G107,G110,G113)</f>
        <v>1951000</v>
      </c>
      <c r="H116" s="252">
        <f>SUM(H98,H101,H104,H107,H110,H113)</f>
        <v>1951000</v>
      </c>
    </row>
    <row r="117" spans="1:8" ht="24" customHeight="1" x14ac:dyDescent="0.15">
      <c r="A117" s="35"/>
      <c r="B117" s="236" t="s">
        <v>73</v>
      </c>
      <c r="C117" s="227" t="s">
        <v>74</v>
      </c>
      <c r="D117" s="296" t="s">
        <v>16</v>
      </c>
      <c r="E117" s="297">
        <v>0</v>
      </c>
      <c r="F117" s="297">
        <v>0</v>
      </c>
      <c r="G117" s="297">
        <v>3500000</v>
      </c>
      <c r="H117" s="255">
        <f>SUM(E117:G117)</f>
        <v>3500000</v>
      </c>
    </row>
    <row r="118" spans="1:8" ht="24" customHeight="1" x14ac:dyDescent="0.15">
      <c r="A118" s="35"/>
      <c r="B118" s="239"/>
      <c r="C118" s="227"/>
      <c r="D118" s="108" t="s">
        <v>17</v>
      </c>
      <c r="E118" s="298">
        <v>0</v>
      </c>
      <c r="F118" s="298">
        <v>0</v>
      </c>
      <c r="G118" s="298">
        <v>1310000</v>
      </c>
      <c r="H118" s="240">
        <f>SUM(E118:G118)</f>
        <v>1310000</v>
      </c>
    </row>
    <row r="119" spans="1:8" ht="24" customHeight="1" x14ac:dyDescent="0.15">
      <c r="A119" s="35"/>
      <c r="B119" s="239"/>
      <c r="C119" s="227"/>
      <c r="D119" s="299" t="s">
        <v>18</v>
      </c>
      <c r="E119" s="311">
        <f>(E117-E118)</f>
        <v>0</v>
      </c>
      <c r="F119" s="311">
        <f>(F117-F118)</f>
        <v>0</v>
      </c>
      <c r="G119" s="311">
        <f>(G117-G118)</f>
        <v>2190000</v>
      </c>
      <c r="H119" s="312">
        <f>(H117-H118)</f>
        <v>2190000</v>
      </c>
    </row>
    <row r="120" spans="1:8" ht="24" customHeight="1" x14ac:dyDescent="0.15">
      <c r="A120" s="35"/>
      <c r="B120" s="239"/>
      <c r="C120" s="227" t="s">
        <v>75</v>
      </c>
      <c r="D120" s="296" t="s">
        <v>16</v>
      </c>
      <c r="E120" s="297">
        <v>0</v>
      </c>
      <c r="F120" s="297">
        <f>SUM(F111,F117)</f>
        <v>0</v>
      </c>
      <c r="G120" s="297">
        <v>2000000</v>
      </c>
      <c r="H120" s="255">
        <f>SUM(E120:G120)</f>
        <v>2000000</v>
      </c>
    </row>
    <row r="121" spans="1:8" ht="24" customHeight="1" x14ac:dyDescent="0.15">
      <c r="A121" s="35"/>
      <c r="B121" s="239"/>
      <c r="C121" s="227"/>
      <c r="D121" s="108" t="s">
        <v>17</v>
      </c>
      <c r="E121" s="298">
        <v>0</v>
      </c>
      <c r="F121" s="298">
        <f>SUM(F112,F118)</f>
        <v>0</v>
      </c>
      <c r="G121" s="298">
        <v>1078700</v>
      </c>
      <c r="H121" s="240">
        <f>SUM(E121:G121)</f>
        <v>1078700</v>
      </c>
    </row>
    <row r="122" spans="1:8" ht="24" customHeight="1" x14ac:dyDescent="0.15">
      <c r="A122" s="35"/>
      <c r="B122" s="239"/>
      <c r="C122" s="227"/>
      <c r="D122" s="299" t="s">
        <v>18</v>
      </c>
      <c r="E122" s="311">
        <f>(E120-E121)</f>
        <v>0</v>
      </c>
      <c r="F122" s="311">
        <f>(F120-F121)</f>
        <v>0</v>
      </c>
      <c r="G122" s="311">
        <f>(G120-G121)</f>
        <v>921300</v>
      </c>
      <c r="H122" s="312">
        <f>(H120-H121)</f>
        <v>921300</v>
      </c>
    </row>
    <row r="123" spans="1:8" ht="24" customHeight="1" x14ac:dyDescent="0.15">
      <c r="A123" s="35"/>
      <c r="B123" s="239"/>
      <c r="C123" s="227" t="s">
        <v>76</v>
      </c>
      <c r="D123" s="296" t="s">
        <v>16</v>
      </c>
      <c r="E123" s="297">
        <v>0</v>
      </c>
      <c r="F123" s="297">
        <v>0</v>
      </c>
      <c r="G123" s="297">
        <v>21000000</v>
      </c>
      <c r="H123" s="255">
        <f>SUM(E123:G123)</f>
        <v>21000000</v>
      </c>
    </row>
    <row r="124" spans="1:8" ht="24" customHeight="1" x14ac:dyDescent="0.15">
      <c r="A124" s="35"/>
      <c r="B124" s="239"/>
      <c r="C124" s="227"/>
      <c r="D124" s="108" t="s">
        <v>17</v>
      </c>
      <c r="E124" s="298">
        <v>0</v>
      </c>
      <c r="F124" s="298">
        <v>0</v>
      </c>
      <c r="G124" s="298">
        <v>19229120</v>
      </c>
      <c r="H124" s="240">
        <f>SUM(E124:G124)</f>
        <v>19229120</v>
      </c>
    </row>
    <row r="125" spans="1:8" ht="24" customHeight="1" x14ac:dyDescent="0.15">
      <c r="A125" s="35"/>
      <c r="B125" s="239"/>
      <c r="C125" s="227"/>
      <c r="D125" s="299" t="s">
        <v>18</v>
      </c>
      <c r="E125" s="301">
        <f>(E123-E124)</f>
        <v>0</v>
      </c>
      <c r="F125" s="301">
        <f>(F123-F124)</f>
        <v>0</v>
      </c>
      <c r="G125" s="301">
        <f>(G123-G124)</f>
        <v>1770880</v>
      </c>
      <c r="H125" s="302">
        <f>(H123-H124)</f>
        <v>1770880</v>
      </c>
    </row>
    <row r="126" spans="1:8" ht="24" customHeight="1" x14ac:dyDescent="0.15">
      <c r="A126" s="35"/>
      <c r="B126" s="239"/>
      <c r="C126" s="227" t="s">
        <v>77</v>
      </c>
      <c r="D126" s="296" t="s">
        <v>16</v>
      </c>
      <c r="E126" s="297">
        <v>2600000</v>
      </c>
      <c r="F126" s="297">
        <v>0</v>
      </c>
      <c r="G126" s="297">
        <v>2400000</v>
      </c>
      <c r="H126" s="255">
        <f>SUM(E126:G126)</f>
        <v>5000000</v>
      </c>
    </row>
    <row r="127" spans="1:8" ht="24" customHeight="1" x14ac:dyDescent="0.15">
      <c r="A127" s="35"/>
      <c r="B127" s="239"/>
      <c r="C127" s="227"/>
      <c r="D127" s="108" t="s">
        <v>17</v>
      </c>
      <c r="E127" s="298">
        <v>2415000</v>
      </c>
      <c r="F127" s="298">
        <v>0</v>
      </c>
      <c r="G127" s="298">
        <v>840000</v>
      </c>
      <c r="H127" s="240">
        <f>SUM(E127:G127)</f>
        <v>3255000</v>
      </c>
    </row>
    <row r="128" spans="1:8" ht="24" customHeight="1" x14ac:dyDescent="0.15">
      <c r="A128" s="35"/>
      <c r="B128" s="239"/>
      <c r="C128" s="227"/>
      <c r="D128" s="299" t="s">
        <v>18</v>
      </c>
      <c r="E128" s="301">
        <f>(E126-E127)</f>
        <v>185000</v>
      </c>
      <c r="F128" s="301">
        <f>(F126-F127)</f>
        <v>0</v>
      </c>
      <c r="G128" s="301">
        <f>(G126-G127)</f>
        <v>1560000</v>
      </c>
      <c r="H128" s="302">
        <f>(H126-H127)</f>
        <v>1745000</v>
      </c>
    </row>
    <row r="129" spans="1:8" ht="24" customHeight="1" x14ac:dyDescent="0.15">
      <c r="A129" s="35"/>
      <c r="B129" s="239"/>
      <c r="C129" s="242" t="s">
        <v>22</v>
      </c>
      <c r="D129" s="304" t="s">
        <v>16</v>
      </c>
      <c r="E129" s="313">
        <f t="shared" ref="E129:H131" si="7">SUM(E117,E120,E123,E126)</f>
        <v>2600000</v>
      </c>
      <c r="F129" s="313">
        <f t="shared" si="7"/>
        <v>0</v>
      </c>
      <c r="G129" s="313">
        <f t="shared" si="7"/>
        <v>28900000</v>
      </c>
      <c r="H129" s="314">
        <f t="shared" si="7"/>
        <v>31500000</v>
      </c>
    </row>
    <row r="130" spans="1:8" ht="24" customHeight="1" x14ac:dyDescent="0.15">
      <c r="A130" s="35"/>
      <c r="B130" s="239"/>
      <c r="C130" s="246"/>
      <c r="D130" s="119" t="s">
        <v>17</v>
      </c>
      <c r="E130" s="307">
        <f t="shared" si="7"/>
        <v>2415000</v>
      </c>
      <c r="F130" s="307">
        <f t="shared" si="7"/>
        <v>0</v>
      </c>
      <c r="G130" s="307">
        <f t="shared" si="7"/>
        <v>22457820</v>
      </c>
      <c r="H130" s="308">
        <f t="shared" si="7"/>
        <v>24872820</v>
      </c>
    </row>
    <row r="131" spans="1:8" ht="24" customHeight="1" x14ac:dyDescent="0.15">
      <c r="A131" s="35"/>
      <c r="B131" s="241"/>
      <c r="C131" s="249"/>
      <c r="D131" s="309" t="s">
        <v>18</v>
      </c>
      <c r="E131" s="315">
        <f t="shared" si="7"/>
        <v>185000</v>
      </c>
      <c r="F131" s="315">
        <f t="shared" si="7"/>
        <v>0</v>
      </c>
      <c r="G131" s="315">
        <f t="shared" si="7"/>
        <v>6442180</v>
      </c>
      <c r="H131" s="316">
        <f t="shared" si="7"/>
        <v>6627180</v>
      </c>
    </row>
    <row r="132" spans="1:8" ht="24" customHeight="1" x14ac:dyDescent="0.15">
      <c r="A132" s="35"/>
      <c r="B132" s="262" t="s">
        <v>22</v>
      </c>
      <c r="C132" s="263"/>
      <c r="D132" s="317" t="s">
        <v>16</v>
      </c>
      <c r="E132" s="318">
        <f t="shared" ref="E132:H134" si="8">SUM(E93,E114,E129)</f>
        <v>119055690</v>
      </c>
      <c r="F132" s="318">
        <f t="shared" si="8"/>
        <v>31000000</v>
      </c>
      <c r="G132" s="318">
        <f t="shared" si="8"/>
        <v>52144310</v>
      </c>
      <c r="H132" s="319">
        <f t="shared" si="8"/>
        <v>202200000</v>
      </c>
    </row>
    <row r="133" spans="1:8" ht="24" customHeight="1" x14ac:dyDescent="0.15">
      <c r="A133" s="35"/>
      <c r="B133" s="266"/>
      <c r="C133" s="267"/>
      <c r="D133" s="320" t="s">
        <v>17</v>
      </c>
      <c r="E133" s="321">
        <f t="shared" si="8"/>
        <v>118079160</v>
      </c>
      <c r="F133" s="321">
        <f t="shared" si="8"/>
        <v>30979190</v>
      </c>
      <c r="G133" s="321">
        <f t="shared" si="8"/>
        <v>33668590</v>
      </c>
      <c r="H133" s="322">
        <f t="shared" si="8"/>
        <v>182726940</v>
      </c>
    </row>
    <row r="134" spans="1:8" ht="24" customHeight="1" x14ac:dyDescent="0.15">
      <c r="A134" s="80"/>
      <c r="B134" s="279"/>
      <c r="C134" s="280"/>
      <c r="D134" s="323" t="s">
        <v>18</v>
      </c>
      <c r="E134" s="324">
        <f t="shared" si="8"/>
        <v>976530</v>
      </c>
      <c r="F134" s="324">
        <f t="shared" si="8"/>
        <v>20810</v>
      </c>
      <c r="G134" s="324">
        <f t="shared" si="8"/>
        <v>18475720</v>
      </c>
      <c r="H134" s="325">
        <f t="shared" si="8"/>
        <v>19473060</v>
      </c>
    </row>
    <row r="135" spans="1:8" ht="27" customHeight="1" x14ac:dyDescent="0.15">
      <c r="A135" s="273" t="s">
        <v>78</v>
      </c>
      <c r="B135" s="236" t="s">
        <v>78</v>
      </c>
      <c r="C135" s="236" t="s">
        <v>78</v>
      </c>
      <c r="D135" s="296" t="s">
        <v>16</v>
      </c>
      <c r="E135" s="297">
        <v>0</v>
      </c>
      <c r="F135" s="297">
        <v>571480</v>
      </c>
      <c r="G135" s="297">
        <v>0</v>
      </c>
      <c r="H135" s="255">
        <f>SUM(E135:G135)</f>
        <v>571480</v>
      </c>
    </row>
    <row r="136" spans="1:8" ht="24" customHeight="1" x14ac:dyDescent="0.15">
      <c r="A136" s="35"/>
      <c r="B136" s="239"/>
      <c r="C136" s="239"/>
      <c r="D136" s="108" t="s">
        <v>17</v>
      </c>
      <c r="E136" s="298">
        <v>0</v>
      </c>
      <c r="F136" s="298">
        <v>0</v>
      </c>
      <c r="G136" s="298">
        <v>0</v>
      </c>
      <c r="H136" s="240">
        <f>SUM(E136:G136)</f>
        <v>0</v>
      </c>
    </row>
    <row r="137" spans="1:8" ht="24" customHeight="1" x14ac:dyDescent="0.15">
      <c r="A137" s="35"/>
      <c r="B137" s="239"/>
      <c r="C137" s="241"/>
      <c r="D137" s="299" t="s">
        <v>18</v>
      </c>
      <c r="E137" s="257">
        <f>(E135-E136)</f>
        <v>0</v>
      </c>
      <c r="F137" s="301">
        <f>(F135-F136)</f>
        <v>571480</v>
      </c>
      <c r="G137" s="257">
        <f>(G135-G136)</f>
        <v>0</v>
      </c>
      <c r="H137" s="302">
        <f>(H135-H136)</f>
        <v>571480</v>
      </c>
    </row>
    <row r="138" spans="1:8" ht="24" customHeight="1" x14ac:dyDescent="0.15">
      <c r="A138" s="35"/>
      <c r="B138" s="239"/>
      <c r="C138" s="242" t="s">
        <v>22</v>
      </c>
      <c r="D138" s="326" t="s">
        <v>16</v>
      </c>
      <c r="E138" s="313">
        <f t="shared" ref="E138:G139" si="9">(E135)</f>
        <v>0</v>
      </c>
      <c r="F138" s="313">
        <f t="shared" si="9"/>
        <v>571480</v>
      </c>
      <c r="G138" s="313">
        <f t="shared" si="9"/>
        <v>0</v>
      </c>
      <c r="H138" s="261">
        <f>SUM(E138:G138)</f>
        <v>571480</v>
      </c>
    </row>
    <row r="139" spans="1:8" ht="24" customHeight="1" x14ac:dyDescent="0.15">
      <c r="A139" s="35"/>
      <c r="B139" s="239"/>
      <c r="C139" s="246"/>
      <c r="D139" s="119" t="s">
        <v>17</v>
      </c>
      <c r="E139" s="307">
        <f t="shared" si="9"/>
        <v>0</v>
      </c>
      <c r="F139" s="307">
        <f t="shared" si="9"/>
        <v>0</v>
      </c>
      <c r="G139" s="307">
        <f t="shared" si="9"/>
        <v>0</v>
      </c>
      <c r="H139" s="248">
        <f>SUM(E139:G139)</f>
        <v>0</v>
      </c>
    </row>
    <row r="140" spans="1:8" ht="24" customHeight="1" x14ac:dyDescent="0.15">
      <c r="A140" s="35"/>
      <c r="B140" s="241"/>
      <c r="C140" s="249"/>
      <c r="D140" s="309" t="s">
        <v>18</v>
      </c>
      <c r="E140" s="251">
        <f>(E138-E139)</f>
        <v>0</v>
      </c>
      <c r="F140" s="327">
        <f>(F138-F139)</f>
        <v>571480</v>
      </c>
      <c r="G140" s="251">
        <f>(G138-G139)</f>
        <v>0</v>
      </c>
      <c r="H140" s="328">
        <f>(H138-H139)</f>
        <v>571480</v>
      </c>
    </row>
    <row r="141" spans="1:8" ht="24" customHeight="1" x14ac:dyDescent="0.15">
      <c r="A141" s="35"/>
      <c r="B141" s="262" t="s">
        <v>22</v>
      </c>
      <c r="C141" s="263"/>
      <c r="D141" s="317" t="s">
        <v>16</v>
      </c>
      <c r="E141" s="329">
        <f t="shared" ref="E141:H142" si="10">(E138)</f>
        <v>0</v>
      </c>
      <c r="F141" s="329">
        <f t="shared" si="10"/>
        <v>571480</v>
      </c>
      <c r="G141" s="329">
        <f t="shared" si="10"/>
        <v>0</v>
      </c>
      <c r="H141" s="330">
        <f t="shared" si="10"/>
        <v>571480</v>
      </c>
    </row>
    <row r="142" spans="1:8" ht="24" customHeight="1" x14ac:dyDescent="0.15">
      <c r="A142" s="35"/>
      <c r="B142" s="266"/>
      <c r="C142" s="267"/>
      <c r="D142" s="320" t="s">
        <v>17</v>
      </c>
      <c r="E142" s="331">
        <f t="shared" si="10"/>
        <v>0</v>
      </c>
      <c r="F142" s="331">
        <f t="shared" si="10"/>
        <v>0</v>
      </c>
      <c r="G142" s="331">
        <f t="shared" si="10"/>
        <v>0</v>
      </c>
      <c r="H142" s="332">
        <f t="shared" si="10"/>
        <v>0</v>
      </c>
    </row>
    <row r="143" spans="1:8" ht="24" customHeight="1" x14ac:dyDescent="0.15">
      <c r="A143" s="80"/>
      <c r="B143" s="266"/>
      <c r="C143" s="267"/>
      <c r="D143" s="333" t="s">
        <v>18</v>
      </c>
      <c r="E143" s="282">
        <f>(E141-E142)</f>
        <v>0</v>
      </c>
      <c r="F143" s="334">
        <f>(F141-F142)</f>
        <v>571480</v>
      </c>
      <c r="G143" s="282">
        <f>(G141-G142)</f>
        <v>0</v>
      </c>
      <c r="H143" s="335">
        <f>(H141-H142)</f>
        <v>571480</v>
      </c>
    </row>
    <row r="144" spans="1:8" ht="24" customHeight="1" x14ac:dyDescent="0.15">
      <c r="A144" s="273" t="s">
        <v>79</v>
      </c>
      <c r="B144" s="236" t="s">
        <v>80</v>
      </c>
      <c r="C144" s="236" t="s">
        <v>81</v>
      </c>
      <c r="D144" s="296" t="s">
        <v>16</v>
      </c>
      <c r="E144" s="336">
        <v>0</v>
      </c>
      <c r="F144" s="336">
        <v>25460000</v>
      </c>
      <c r="G144" s="336">
        <v>0</v>
      </c>
      <c r="H144" s="255">
        <f>SUM(E144:G144)</f>
        <v>25460000</v>
      </c>
    </row>
    <row r="145" spans="1:9" ht="24" customHeight="1" x14ac:dyDescent="0.15">
      <c r="A145" s="35"/>
      <c r="B145" s="239"/>
      <c r="C145" s="239"/>
      <c r="D145" s="108" t="s">
        <v>17</v>
      </c>
      <c r="E145" s="337">
        <v>0</v>
      </c>
      <c r="F145" s="337">
        <v>0</v>
      </c>
      <c r="G145" s="337">
        <v>0</v>
      </c>
      <c r="H145" s="240">
        <f>SUM(E145:G145)</f>
        <v>0</v>
      </c>
    </row>
    <row r="146" spans="1:9" ht="24" customHeight="1" x14ac:dyDescent="0.15">
      <c r="A146" s="35"/>
      <c r="B146" s="239"/>
      <c r="C146" s="241"/>
      <c r="D146" s="299" t="s">
        <v>18</v>
      </c>
      <c r="E146" s="301">
        <f>(E144-E145)</f>
        <v>0</v>
      </c>
      <c r="F146" s="257">
        <f>(F144-F145)</f>
        <v>25460000</v>
      </c>
      <c r="G146" s="301">
        <f>(G144-G145)</f>
        <v>0</v>
      </c>
      <c r="H146" s="258">
        <f>(H144-H145)</f>
        <v>25460000</v>
      </c>
    </row>
    <row r="147" spans="1:9" ht="24" customHeight="1" x14ac:dyDescent="0.15">
      <c r="A147" s="35"/>
      <c r="B147" s="239"/>
      <c r="C147" s="236" t="s">
        <v>82</v>
      </c>
      <c r="D147" s="296" t="s">
        <v>16</v>
      </c>
      <c r="E147" s="336">
        <v>1359130</v>
      </c>
      <c r="F147" s="336">
        <v>184757</v>
      </c>
      <c r="G147" s="336">
        <v>1456113</v>
      </c>
      <c r="H147" s="255">
        <f>SUM(E147:G147)</f>
        <v>3000000</v>
      </c>
    </row>
    <row r="148" spans="1:9" ht="24" customHeight="1" x14ac:dyDescent="0.15">
      <c r="A148" s="35"/>
      <c r="B148" s="239"/>
      <c r="C148" s="239"/>
      <c r="D148" s="108" t="s">
        <v>17</v>
      </c>
      <c r="E148" s="337">
        <v>507068</v>
      </c>
      <c r="F148" s="337">
        <v>100000</v>
      </c>
      <c r="G148" s="337">
        <v>32934</v>
      </c>
      <c r="H148" s="240">
        <f>SUM(E148:G148)</f>
        <v>640002</v>
      </c>
    </row>
    <row r="149" spans="1:9" ht="24" customHeight="1" x14ac:dyDescent="0.15">
      <c r="A149" s="35"/>
      <c r="B149" s="239"/>
      <c r="C149" s="241"/>
      <c r="D149" s="299" t="s">
        <v>18</v>
      </c>
      <c r="E149" s="301">
        <f>(E147-E148)</f>
        <v>852062</v>
      </c>
      <c r="F149" s="257">
        <f>(F147-F148)</f>
        <v>84757</v>
      </c>
      <c r="G149" s="301">
        <f>(G147-G148)</f>
        <v>1423179</v>
      </c>
      <c r="H149" s="258">
        <f>(H147-H148)</f>
        <v>2359998</v>
      </c>
    </row>
    <row r="150" spans="1:9" ht="24" customHeight="1" x14ac:dyDescent="0.15">
      <c r="A150" s="35"/>
      <c r="B150" s="239"/>
      <c r="C150" s="242" t="s">
        <v>22</v>
      </c>
      <c r="D150" s="304" t="s">
        <v>16</v>
      </c>
      <c r="E150" s="313">
        <f t="shared" ref="E150:H151" si="11">SUM(E144,E147)</f>
        <v>1359130</v>
      </c>
      <c r="F150" s="313">
        <f t="shared" si="11"/>
        <v>25644757</v>
      </c>
      <c r="G150" s="313">
        <f t="shared" si="11"/>
        <v>1456113</v>
      </c>
      <c r="H150" s="313">
        <f t="shared" si="11"/>
        <v>28460000</v>
      </c>
    </row>
    <row r="151" spans="1:9" ht="24" customHeight="1" x14ac:dyDescent="0.15">
      <c r="A151" s="35"/>
      <c r="B151" s="239"/>
      <c r="C151" s="246"/>
      <c r="D151" s="119" t="s">
        <v>17</v>
      </c>
      <c r="E151" s="307">
        <f t="shared" si="11"/>
        <v>507068</v>
      </c>
      <c r="F151" s="307">
        <f t="shared" si="11"/>
        <v>100000</v>
      </c>
      <c r="G151" s="307">
        <f t="shared" si="11"/>
        <v>32934</v>
      </c>
      <c r="H151" s="307">
        <f t="shared" si="11"/>
        <v>640002</v>
      </c>
    </row>
    <row r="152" spans="1:9" ht="24" customHeight="1" x14ac:dyDescent="0.15">
      <c r="A152" s="35"/>
      <c r="B152" s="241"/>
      <c r="C152" s="249"/>
      <c r="D152" s="309" t="s">
        <v>18</v>
      </c>
      <c r="E152" s="327">
        <f>SUM(E146,E149)</f>
        <v>852062</v>
      </c>
      <c r="F152" s="251">
        <f>(F150-F151)</f>
        <v>25544757</v>
      </c>
      <c r="G152" s="327">
        <f>SUM(G146,G149)</f>
        <v>1423179</v>
      </c>
      <c r="H152" s="251">
        <f>(H150-H151)</f>
        <v>27819998</v>
      </c>
    </row>
    <row r="153" spans="1:9" ht="24" customHeight="1" x14ac:dyDescent="0.15">
      <c r="A153" s="35"/>
      <c r="B153" s="262" t="s">
        <v>22</v>
      </c>
      <c r="C153" s="263"/>
      <c r="D153" s="274" t="s">
        <v>16</v>
      </c>
      <c r="E153" s="329">
        <f t="shared" ref="E153:H154" si="12">(E150)</f>
        <v>1359130</v>
      </c>
      <c r="F153" s="329">
        <f t="shared" si="12"/>
        <v>25644757</v>
      </c>
      <c r="G153" s="329">
        <f t="shared" si="12"/>
        <v>1456113</v>
      </c>
      <c r="H153" s="330">
        <f t="shared" si="12"/>
        <v>28460000</v>
      </c>
    </row>
    <row r="154" spans="1:9" ht="24" customHeight="1" x14ac:dyDescent="0.15">
      <c r="A154" s="35"/>
      <c r="B154" s="266"/>
      <c r="C154" s="267"/>
      <c r="D154" s="133" t="s">
        <v>17</v>
      </c>
      <c r="E154" s="331">
        <f t="shared" si="12"/>
        <v>507068</v>
      </c>
      <c r="F154" s="331">
        <f t="shared" si="12"/>
        <v>100000</v>
      </c>
      <c r="G154" s="331">
        <f t="shared" si="12"/>
        <v>32934</v>
      </c>
      <c r="H154" s="332">
        <f t="shared" si="12"/>
        <v>640002</v>
      </c>
    </row>
    <row r="155" spans="1:9" ht="24" customHeight="1" thickBot="1" x14ac:dyDescent="0.2">
      <c r="A155" s="338"/>
      <c r="B155" s="339"/>
      <c r="C155" s="340"/>
      <c r="D155" s="341" t="s">
        <v>18</v>
      </c>
      <c r="E155" s="342">
        <f>(E153-E154)</f>
        <v>852062</v>
      </c>
      <c r="F155" s="343">
        <f>(F153-F154)</f>
        <v>25544757</v>
      </c>
      <c r="G155" s="342">
        <f>(G153-G154)</f>
        <v>1423179</v>
      </c>
      <c r="H155" s="344">
        <f>(H153-H154)</f>
        <v>27819998</v>
      </c>
    </row>
    <row r="156" spans="1:9" ht="24" customHeight="1" x14ac:dyDescent="0.15">
      <c r="A156" s="345" t="s">
        <v>34</v>
      </c>
      <c r="B156" s="346"/>
      <c r="C156" s="346"/>
      <c r="D156" s="347" t="s">
        <v>16</v>
      </c>
      <c r="E156" s="348">
        <f t="shared" ref="E156:H157" si="13">SUM(E54,E69,E132,E141,E153)</f>
        <v>2064111190</v>
      </c>
      <c r="F156" s="348">
        <f t="shared" si="13"/>
        <v>69316237</v>
      </c>
      <c r="G156" s="348">
        <f t="shared" si="13"/>
        <v>412572573</v>
      </c>
      <c r="H156" s="349">
        <f t="shared" si="13"/>
        <v>2546000000</v>
      </c>
    </row>
    <row r="157" spans="1:9" ht="24" customHeight="1" x14ac:dyDescent="0.15">
      <c r="A157" s="350"/>
      <c r="B157" s="351"/>
      <c r="C157" s="351"/>
      <c r="D157" s="352" t="s">
        <v>17</v>
      </c>
      <c r="E157" s="353">
        <f t="shared" si="13"/>
        <v>2058321808</v>
      </c>
      <c r="F157" s="353">
        <f t="shared" si="13"/>
        <v>41798443</v>
      </c>
      <c r="G157" s="353">
        <f t="shared" si="13"/>
        <v>369397191</v>
      </c>
      <c r="H157" s="354">
        <f t="shared" si="13"/>
        <v>2469517442</v>
      </c>
    </row>
    <row r="158" spans="1:9" ht="24" customHeight="1" thickBot="1" x14ac:dyDescent="0.2">
      <c r="A158" s="355"/>
      <c r="B158" s="356"/>
      <c r="C158" s="356"/>
      <c r="D158" s="357" t="s">
        <v>18</v>
      </c>
      <c r="E158" s="358">
        <f>(E156-E157)</f>
        <v>5789382</v>
      </c>
      <c r="F158" s="358">
        <f>(F156-F157)</f>
        <v>27517794</v>
      </c>
      <c r="G158" s="358">
        <f>(G156-G157)</f>
        <v>43175382</v>
      </c>
      <c r="H158" s="359">
        <f>(H156-H157)</f>
        <v>76482558</v>
      </c>
      <c r="I158" s="360"/>
    </row>
    <row r="159" spans="1:9" ht="22.5" customHeight="1" x14ac:dyDescent="0.15">
      <c r="A159" s="361"/>
      <c r="B159" s="361"/>
      <c r="C159" s="361"/>
      <c r="D159" s="361"/>
      <c r="E159" s="362"/>
      <c r="F159" s="362"/>
      <c r="G159" s="362"/>
      <c r="H159" s="363"/>
    </row>
    <row r="160" spans="1:9" x14ac:dyDescent="0.15">
      <c r="A160" s="361"/>
      <c r="B160" s="361"/>
      <c r="C160" s="361"/>
      <c r="D160" s="361"/>
      <c r="E160" s="362"/>
      <c r="F160" s="362"/>
      <c r="G160" s="362"/>
      <c r="H160" s="363"/>
    </row>
    <row r="161" spans="1:8" x14ac:dyDescent="0.15">
      <c r="A161" s="361"/>
      <c r="B161" s="361"/>
      <c r="C161" s="361"/>
      <c r="D161" s="361"/>
      <c r="E161" s="362"/>
      <c r="F161" s="362"/>
      <c r="G161" s="362"/>
      <c r="H161" s="363"/>
    </row>
    <row r="162" spans="1:8" x14ac:dyDescent="0.15">
      <c r="A162" s="361"/>
      <c r="B162" s="361"/>
      <c r="C162" s="361"/>
      <c r="D162" s="361"/>
      <c r="E162" s="362"/>
      <c r="F162" s="362"/>
      <c r="G162" s="362"/>
      <c r="H162" s="363"/>
    </row>
    <row r="163" spans="1:8" x14ac:dyDescent="0.15">
      <c r="A163" s="361"/>
      <c r="B163" s="361"/>
      <c r="C163" s="361"/>
      <c r="D163" s="361"/>
      <c r="E163" s="362"/>
      <c r="F163" s="362"/>
      <c r="G163" s="362"/>
      <c r="H163" s="363"/>
    </row>
    <row r="164" spans="1:8" x14ac:dyDescent="0.15">
      <c r="A164" s="361"/>
      <c r="B164" s="361"/>
      <c r="C164" s="361"/>
      <c r="D164" s="361"/>
      <c r="E164" s="362"/>
      <c r="F164" s="362"/>
      <c r="G164" s="362"/>
      <c r="H164" s="363"/>
    </row>
    <row r="165" spans="1:8" x14ac:dyDescent="0.15">
      <c r="A165" s="361"/>
      <c r="B165" s="361"/>
      <c r="C165" s="361"/>
      <c r="D165" s="361"/>
      <c r="E165" s="362"/>
      <c r="F165" s="362"/>
      <c r="G165" s="362"/>
      <c r="H165" s="363"/>
    </row>
    <row r="166" spans="1:8" x14ac:dyDescent="0.15">
      <c r="A166" s="361"/>
      <c r="B166" s="361"/>
      <c r="C166" s="361"/>
      <c r="D166" s="361"/>
      <c r="E166" s="362"/>
      <c r="F166" s="362"/>
      <c r="G166" s="362"/>
      <c r="H166" s="363"/>
    </row>
    <row r="167" spans="1:8" x14ac:dyDescent="0.15">
      <c r="A167" s="361"/>
      <c r="B167" s="361"/>
      <c r="C167" s="361"/>
      <c r="D167" s="361"/>
      <c r="E167" s="362"/>
      <c r="F167" s="362"/>
      <c r="G167" s="362"/>
      <c r="H167" s="363"/>
    </row>
    <row r="168" spans="1:8" x14ac:dyDescent="0.15">
      <c r="A168" s="361"/>
      <c r="B168" s="361"/>
      <c r="C168" s="361"/>
      <c r="D168" s="361"/>
      <c r="E168" s="362"/>
      <c r="F168" s="362"/>
      <c r="G168" s="362"/>
      <c r="H168" s="363"/>
    </row>
    <row r="169" spans="1:8" x14ac:dyDescent="0.15">
      <c r="A169" s="361"/>
      <c r="B169" s="361"/>
      <c r="C169" s="361"/>
      <c r="D169" s="361"/>
      <c r="E169" s="362"/>
      <c r="F169" s="362"/>
      <c r="G169" s="362"/>
      <c r="H169" s="363"/>
    </row>
    <row r="170" spans="1:8" x14ac:dyDescent="0.15">
      <c r="A170" s="361"/>
      <c r="B170" s="361"/>
      <c r="C170" s="361"/>
      <c r="D170" s="361"/>
      <c r="E170" s="362"/>
      <c r="F170" s="362"/>
      <c r="G170" s="362"/>
      <c r="H170" s="363"/>
    </row>
    <row r="171" spans="1:8" x14ac:dyDescent="0.15">
      <c r="A171" s="361"/>
      <c r="B171" s="361"/>
      <c r="C171" s="361"/>
      <c r="D171" s="361"/>
      <c r="E171" s="362"/>
      <c r="F171" s="362"/>
      <c r="G171" s="362"/>
      <c r="H171" s="363"/>
    </row>
    <row r="172" spans="1:8" x14ac:dyDescent="0.15">
      <c r="A172" s="361"/>
      <c r="B172" s="361"/>
      <c r="C172" s="361"/>
      <c r="D172" s="361"/>
      <c r="E172" s="362"/>
      <c r="F172" s="362"/>
      <c r="G172" s="362"/>
      <c r="H172" s="363"/>
    </row>
    <row r="173" spans="1:8" x14ac:dyDescent="0.15">
      <c r="A173" s="361"/>
      <c r="B173" s="361"/>
      <c r="C173" s="361"/>
      <c r="D173" s="361"/>
      <c r="E173" s="362"/>
      <c r="F173" s="362"/>
      <c r="G173" s="362"/>
      <c r="H173" s="363"/>
    </row>
    <row r="174" spans="1:8" x14ac:dyDescent="0.15">
      <c r="A174" s="361"/>
      <c r="B174" s="361"/>
      <c r="C174" s="361"/>
      <c r="D174" s="361"/>
      <c r="E174" s="362"/>
      <c r="F174" s="362"/>
      <c r="G174" s="362"/>
      <c r="H174" s="363"/>
    </row>
    <row r="175" spans="1:8" x14ac:dyDescent="0.15">
      <c r="A175" s="361"/>
      <c r="B175" s="361"/>
      <c r="C175" s="361"/>
      <c r="D175" s="361"/>
      <c r="E175" s="362"/>
      <c r="F175" s="362"/>
      <c r="G175" s="362"/>
      <c r="H175" s="363"/>
    </row>
    <row r="176" spans="1:8" x14ac:dyDescent="0.15">
      <c r="A176" s="361"/>
      <c r="B176" s="361"/>
      <c r="C176" s="361"/>
      <c r="D176" s="361"/>
      <c r="E176" s="362"/>
      <c r="F176" s="362"/>
      <c r="G176" s="362"/>
      <c r="H176" s="363"/>
    </row>
    <row r="177" spans="1:8" x14ac:dyDescent="0.15">
      <c r="A177" s="361"/>
      <c r="B177" s="361"/>
      <c r="C177" s="361"/>
      <c r="D177" s="361"/>
      <c r="E177" s="362"/>
      <c r="F177" s="362"/>
      <c r="G177" s="362"/>
      <c r="H177" s="363"/>
    </row>
    <row r="178" spans="1:8" x14ac:dyDescent="0.15">
      <c r="A178" s="361"/>
      <c r="B178" s="361"/>
      <c r="C178" s="361"/>
      <c r="D178" s="361"/>
      <c r="E178" s="362"/>
      <c r="F178" s="362"/>
      <c r="G178" s="362"/>
      <c r="H178" s="363"/>
    </row>
    <row r="179" spans="1:8" x14ac:dyDescent="0.15">
      <c r="A179" s="361"/>
      <c r="B179" s="361"/>
      <c r="C179" s="361"/>
      <c r="D179" s="361"/>
      <c r="E179" s="362"/>
      <c r="F179" s="362"/>
      <c r="G179" s="362"/>
      <c r="H179" s="363"/>
    </row>
    <row r="180" spans="1:8" x14ac:dyDescent="0.15">
      <c r="A180" s="361"/>
      <c r="B180" s="361"/>
      <c r="C180" s="361"/>
      <c r="D180" s="361"/>
      <c r="E180" s="362"/>
      <c r="F180" s="362"/>
      <c r="G180" s="362"/>
      <c r="H180" s="363"/>
    </row>
    <row r="181" spans="1:8" x14ac:dyDescent="0.15">
      <c r="A181" s="361"/>
      <c r="B181" s="361"/>
      <c r="C181" s="361"/>
      <c r="D181" s="361"/>
      <c r="E181" s="362"/>
      <c r="F181" s="362"/>
      <c r="G181" s="362"/>
      <c r="H181" s="363"/>
    </row>
    <row r="182" spans="1:8" x14ac:dyDescent="0.15">
      <c r="A182" s="361"/>
      <c r="B182" s="361"/>
      <c r="C182" s="361"/>
      <c r="D182" s="361"/>
      <c r="E182" s="362"/>
      <c r="F182" s="362"/>
      <c r="G182" s="362"/>
      <c r="H182" s="363"/>
    </row>
    <row r="183" spans="1:8" x14ac:dyDescent="0.15">
      <c r="A183" s="361"/>
      <c r="B183" s="361"/>
      <c r="C183" s="361"/>
      <c r="D183" s="361"/>
      <c r="E183" s="362"/>
      <c r="F183" s="362"/>
      <c r="G183" s="362"/>
      <c r="H183" s="363"/>
    </row>
    <row r="184" spans="1:8" x14ac:dyDescent="0.15">
      <c r="A184" s="361"/>
      <c r="B184" s="361"/>
      <c r="C184" s="361"/>
      <c r="D184" s="361"/>
      <c r="E184" s="362"/>
      <c r="F184" s="362"/>
      <c r="G184" s="362"/>
      <c r="H184" s="363"/>
    </row>
    <row r="185" spans="1:8" x14ac:dyDescent="0.15">
      <c r="A185" s="361"/>
      <c r="B185" s="361"/>
      <c r="C185" s="361"/>
      <c r="D185" s="361"/>
      <c r="E185" s="362"/>
      <c r="F185" s="362"/>
      <c r="G185" s="362"/>
      <c r="H185" s="363"/>
    </row>
    <row r="186" spans="1:8" x14ac:dyDescent="0.15">
      <c r="A186" s="364"/>
      <c r="B186" s="364"/>
      <c r="C186" s="364"/>
      <c r="D186" s="364"/>
      <c r="E186" s="365"/>
      <c r="F186" s="365"/>
      <c r="G186" s="365"/>
      <c r="H186" s="366"/>
    </row>
    <row r="187" spans="1:8" x14ac:dyDescent="0.15">
      <c r="A187" s="364"/>
      <c r="B187" s="364"/>
      <c r="C187" s="364"/>
      <c r="D187" s="364"/>
      <c r="E187" s="365"/>
      <c r="F187" s="365"/>
      <c r="G187" s="365"/>
      <c r="H187" s="366"/>
    </row>
    <row r="188" spans="1:8" x14ac:dyDescent="0.15">
      <c r="A188" s="364"/>
      <c r="B188" s="364"/>
      <c r="C188" s="364"/>
      <c r="D188" s="364"/>
      <c r="E188" s="365"/>
      <c r="F188" s="365"/>
      <c r="G188" s="365"/>
      <c r="H188" s="366"/>
    </row>
    <row r="189" spans="1:8" x14ac:dyDescent="0.15">
      <c r="A189" s="364"/>
      <c r="B189" s="364"/>
      <c r="C189" s="364"/>
      <c r="D189" s="364"/>
      <c r="E189" s="365"/>
      <c r="F189" s="365"/>
      <c r="G189" s="365"/>
      <c r="H189" s="366"/>
    </row>
    <row r="190" spans="1:8" x14ac:dyDescent="0.15">
      <c r="A190" s="364"/>
      <c r="B190" s="364"/>
      <c r="C190" s="364"/>
      <c r="D190" s="364"/>
      <c r="E190" s="365"/>
      <c r="F190" s="365"/>
      <c r="G190" s="365"/>
      <c r="H190" s="366"/>
    </row>
    <row r="191" spans="1:8" x14ac:dyDescent="0.15">
      <c r="A191" s="364"/>
      <c r="B191" s="364"/>
      <c r="C191" s="364"/>
      <c r="D191" s="364"/>
      <c r="E191" s="365"/>
      <c r="F191" s="365"/>
      <c r="G191" s="365"/>
      <c r="H191" s="366"/>
    </row>
    <row r="192" spans="1:8" x14ac:dyDescent="0.15">
      <c r="A192" s="364"/>
      <c r="B192" s="364"/>
      <c r="C192" s="364"/>
      <c r="D192" s="364"/>
      <c r="E192" s="365"/>
      <c r="F192" s="365"/>
      <c r="G192" s="365"/>
      <c r="H192" s="366"/>
    </row>
    <row r="193" spans="1:8" x14ac:dyDescent="0.15">
      <c r="A193" s="364"/>
      <c r="B193" s="364"/>
      <c r="C193" s="364"/>
      <c r="D193" s="364"/>
      <c r="E193" s="365"/>
      <c r="F193" s="365"/>
      <c r="G193" s="365"/>
      <c r="H193" s="366"/>
    </row>
    <row r="194" spans="1:8" x14ac:dyDescent="0.15">
      <c r="A194" s="364"/>
      <c r="B194" s="364"/>
      <c r="C194" s="364"/>
      <c r="D194" s="364"/>
      <c r="E194" s="365"/>
      <c r="F194" s="365"/>
      <c r="G194" s="365"/>
      <c r="H194" s="366"/>
    </row>
    <row r="195" spans="1:8" x14ac:dyDescent="0.15">
      <c r="A195" s="364"/>
      <c r="B195" s="364"/>
      <c r="C195" s="364"/>
      <c r="D195" s="364"/>
      <c r="E195" s="365"/>
      <c r="F195" s="365"/>
      <c r="G195" s="365"/>
      <c r="H195" s="366"/>
    </row>
    <row r="196" spans="1:8" x14ac:dyDescent="0.15">
      <c r="A196" s="364"/>
      <c r="B196" s="364"/>
      <c r="C196" s="364"/>
      <c r="D196" s="364"/>
      <c r="E196" s="365"/>
      <c r="F196" s="365"/>
      <c r="G196" s="365"/>
      <c r="H196" s="366"/>
    </row>
    <row r="197" spans="1:8" x14ac:dyDescent="0.15">
      <c r="A197" s="364"/>
      <c r="B197" s="364"/>
      <c r="C197" s="364"/>
      <c r="D197" s="364"/>
      <c r="E197" s="365"/>
      <c r="F197" s="365"/>
      <c r="G197" s="365"/>
      <c r="H197" s="366"/>
    </row>
    <row r="198" spans="1:8" x14ac:dyDescent="0.15">
      <c r="A198" s="364"/>
      <c r="B198" s="364"/>
      <c r="C198" s="364"/>
      <c r="D198" s="364"/>
      <c r="E198" s="365"/>
      <c r="F198" s="365"/>
      <c r="G198" s="365"/>
      <c r="H198" s="366"/>
    </row>
    <row r="199" spans="1:8" x14ac:dyDescent="0.15">
      <c r="A199" s="364"/>
      <c r="B199" s="364"/>
      <c r="C199" s="364"/>
      <c r="D199" s="364"/>
      <c r="E199" s="365"/>
      <c r="F199" s="365"/>
      <c r="G199" s="365"/>
      <c r="H199" s="366"/>
    </row>
    <row r="200" spans="1:8" x14ac:dyDescent="0.15">
      <c r="A200" s="364"/>
      <c r="B200" s="364"/>
      <c r="C200" s="364"/>
      <c r="D200" s="364"/>
      <c r="E200" s="365"/>
      <c r="F200" s="365"/>
      <c r="G200" s="365"/>
      <c r="H200" s="366"/>
    </row>
    <row r="201" spans="1:8" x14ac:dyDescent="0.15">
      <c r="A201" s="364"/>
      <c r="B201" s="364"/>
      <c r="C201" s="364"/>
      <c r="D201" s="364"/>
      <c r="E201" s="365"/>
      <c r="F201" s="365"/>
      <c r="G201" s="365"/>
      <c r="H201" s="366"/>
    </row>
    <row r="202" spans="1:8" x14ac:dyDescent="0.15">
      <c r="A202" s="364"/>
      <c r="B202" s="364"/>
      <c r="C202" s="364"/>
      <c r="D202" s="364"/>
      <c r="E202" s="365"/>
      <c r="F202" s="365"/>
      <c r="G202" s="365"/>
      <c r="H202" s="366"/>
    </row>
    <row r="203" spans="1:8" x14ac:dyDescent="0.15">
      <c r="A203" s="364"/>
      <c r="B203" s="364"/>
      <c r="C203" s="364"/>
      <c r="D203" s="364"/>
      <c r="E203" s="365"/>
      <c r="F203" s="365"/>
      <c r="G203" s="365"/>
      <c r="H203" s="366"/>
    </row>
    <row r="204" spans="1:8" x14ac:dyDescent="0.15">
      <c r="A204" s="364"/>
      <c r="B204" s="364"/>
      <c r="C204" s="364"/>
      <c r="D204" s="364"/>
      <c r="E204" s="365"/>
      <c r="F204" s="365"/>
      <c r="G204" s="365"/>
      <c r="H204" s="366"/>
    </row>
    <row r="205" spans="1:8" x14ac:dyDescent="0.15">
      <c r="A205" s="364"/>
      <c r="B205" s="364"/>
      <c r="C205" s="364"/>
      <c r="D205" s="364"/>
      <c r="E205" s="365"/>
      <c r="F205" s="365"/>
      <c r="G205" s="365"/>
      <c r="H205" s="366"/>
    </row>
    <row r="206" spans="1:8" x14ac:dyDescent="0.15">
      <c r="A206" s="364"/>
      <c r="B206" s="364"/>
      <c r="C206" s="364"/>
      <c r="D206" s="364"/>
      <c r="E206" s="365"/>
      <c r="F206" s="365"/>
      <c r="G206" s="365"/>
      <c r="H206" s="366"/>
    </row>
    <row r="207" spans="1:8" x14ac:dyDescent="0.15">
      <c r="A207" s="364"/>
      <c r="B207" s="364"/>
      <c r="C207" s="364"/>
      <c r="D207" s="364"/>
      <c r="E207" s="365"/>
      <c r="F207" s="365"/>
      <c r="G207" s="365"/>
      <c r="H207" s="366"/>
    </row>
    <row r="208" spans="1:8" x14ac:dyDescent="0.15">
      <c r="A208" s="364"/>
      <c r="B208" s="364"/>
      <c r="C208" s="364"/>
      <c r="D208" s="364"/>
      <c r="E208" s="365"/>
      <c r="F208" s="365"/>
      <c r="G208" s="365"/>
      <c r="H208" s="366"/>
    </row>
    <row r="209" spans="1:8" x14ac:dyDescent="0.15">
      <c r="A209" s="364"/>
      <c r="B209" s="364"/>
      <c r="C209" s="364"/>
      <c r="D209" s="364"/>
      <c r="E209" s="365"/>
      <c r="F209" s="365"/>
      <c r="G209" s="365"/>
      <c r="H209" s="366"/>
    </row>
    <row r="210" spans="1:8" x14ac:dyDescent="0.15">
      <c r="A210" s="364"/>
      <c r="B210" s="364"/>
      <c r="C210" s="364"/>
      <c r="D210" s="364"/>
      <c r="E210" s="365"/>
      <c r="F210" s="365"/>
      <c r="G210" s="365"/>
      <c r="H210" s="366"/>
    </row>
    <row r="211" spans="1:8" x14ac:dyDescent="0.15">
      <c r="A211" s="364"/>
      <c r="B211" s="364"/>
      <c r="C211" s="364"/>
      <c r="D211" s="364"/>
      <c r="E211" s="365"/>
      <c r="F211" s="365"/>
      <c r="G211" s="365"/>
      <c r="H211" s="366"/>
    </row>
  </sheetData>
  <mergeCells count="75">
    <mergeCell ref="A156:C158"/>
    <mergeCell ref="A144:A155"/>
    <mergeCell ref="B144:B152"/>
    <mergeCell ref="C144:C146"/>
    <mergeCell ref="C147:C149"/>
    <mergeCell ref="C150:C152"/>
    <mergeCell ref="B153:C155"/>
    <mergeCell ref="B132:C134"/>
    <mergeCell ref="A135:A143"/>
    <mergeCell ref="B135:B140"/>
    <mergeCell ref="C135:C137"/>
    <mergeCell ref="C138:C140"/>
    <mergeCell ref="B141:C143"/>
    <mergeCell ref="B117:B131"/>
    <mergeCell ref="C117:C119"/>
    <mergeCell ref="C120:C122"/>
    <mergeCell ref="C123:C125"/>
    <mergeCell ref="C126:C128"/>
    <mergeCell ref="C129:C131"/>
    <mergeCell ref="B96:B116"/>
    <mergeCell ref="C96:C98"/>
    <mergeCell ref="C99:C101"/>
    <mergeCell ref="C102:C104"/>
    <mergeCell ref="C105:C107"/>
    <mergeCell ref="C108:C110"/>
    <mergeCell ref="C111:C113"/>
    <mergeCell ref="C114:C116"/>
    <mergeCell ref="A72:A134"/>
    <mergeCell ref="B72:B95"/>
    <mergeCell ref="C72:C74"/>
    <mergeCell ref="C75:C77"/>
    <mergeCell ref="C78:C80"/>
    <mergeCell ref="C81:C83"/>
    <mergeCell ref="C84:C86"/>
    <mergeCell ref="C87:C89"/>
    <mergeCell ref="C90:C92"/>
    <mergeCell ref="C93:C95"/>
    <mergeCell ref="B54:C56"/>
    <mergeCell ref="A57:A71"/>
    <mergeCell ref="B57:B68"/>
    <mergeCell ref="C57:C59"/>
    <mergeCell ref="C60:C62"/>
    <mergeCell ref="C63:C65"/>
    <mergeCell ref="C66:C68"/>
    <mergeCell ref="B69:C71"/>
    <mergeCell ref="C27:C29"/>
    <mergeCell ref="C30:C32"/>
    <mergeCell ref="B33:B53"/>
    <mergeCell ref="C33:C35"/>
    <mergeCell ref="C36:C38"/>
    <mergeCell ref="C39:C41"/>
    <mergeCell ref="C42:C44"/>
    <mergeCell ref="C45:C47"/>
    <mergeCell ref="C48:C50"/>
    <mergeCell ref="C51:C53"/>
    <mergeCell ref="A6:A56"/>
    <mergeCell ref="B6:B26"/>
    <mergeCell ref="C6:C8"/>
    <mergeCell ref="C9:C11"/>
    <mergeCell ref="C12:C14"/>
    <mergeCell ref="C15:C17"/>
    <mergeCell ref="C18:C20"/>
    <mergeCell ref="C21:C23"/>
    <mergeCell ref="C24:C26"/>
    <mergeCell ref="B27:B32"/>
    <mergeCell ref="A1:D1"/>
    <mergeCell ref="A2:H2"/>
    <mergeCell ref="A3:C3"/>
    <mergeCell ref="E3:F3"/>
    <mergeCell ref="A4:C4"/>
    <mergeCell ref="D4:D5"/>
    <mergeCell ref="E4:E5"/>
    <mergeCell ref="F4:F5"/>
    <mergeCell ref="G4:G5"/>
    <mergeCell ref="H4:H5"/>
  </mergeCells>
  <phoneticPr fontId="4" type="noConversion"/>
  <pageMargins left="0.43307086614173229" right="0.39370078740157483" top="0.9055118110236221" bottom="0.47244094488188981" header="0.51181102362204722" footer="0.31496062992125984"/>
  <pageSetup paperSize="9" scale="84" orientation="portrait" r:id="rId1"/>
  <headerFooter alignWithMargins="0">
    <oddFooter>&amp;L&amp;"HY센스L,보통"꿈과 소망을 이루어가는집&amp;R&amp;"HY센스L,보통"성프란치스꼬의집</oddFooter>
  </headerFooter>
  <rowBreaks count="3" manualBreakCount="3">
    <brk id="35" max="7" man="1"/>
    <brk id="68" max="7" man="1"/>
    <brk id="10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세입결산서</vt:lpstr>
      <vt:lpstr>세출결산서</vt:lpstr>
      <vt:lpstr>세입결산서!Print_Area</vt:lpstr>
      <vt:lpstr>세출결산서!Print_Area</vt:lpstr>
      <vt:lpstr>세입결산서!Print_Titles</vt:lpstr>
      <vt:lpstr>세출결산서!Print_Titles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2017-01-18T05:03:07Z</dcterms:created>
  <dcterms:modified xsi:type="dcterms:W3CDTF">2017-01-18T05:03:47Z</dcterms:modified>
</cp:coreProperties>
</file>